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7830" yWindow="30" windowWidth="20190" windowHeight="10665" activeTab="7"/>
  </bookViews>
  <sheets>
    <sheet name="2011" sheetId="1" r:id="rId1"/>
    <sheet name="2012" sheetId="2" r:id="rId2"/>
    <sheet name="2013" sheetId="3" r:id="rId3"/>
    <sheet name="2014" sheetId="6" r:id="rId4"/>
    <sheet name="2015" sheetId="7" r:id="rId5"/>
    <sheet name="2016" sheetId="8" r:id="rId6"/>
    <sheet name="2017" sheetId="9" r:id="rId7"/>
    <sheet name="2018" sheetId="10" r:id="rId8"/>
  </sheets>
  <calcPr calcId="152511"/>
</workbook>
</file>

<file path=xl/calcChain.xml><?xml version="1.0" encoding="utf-8"?>
<calcChain xmlns="http://schemas.openxmlformats.org/spreadsheetml/2006/main">
  <c r="I77" i="10" l="1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H58" i="10"/>
  <c r="G58" i="10"/>
  <c r="F58" i="10"/>
  <c r="E58" i="10"/>
  <c r="D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 s="1"/>
  <c r="H7" i="10"/>
  <c r="G7" i="10"/>
  <c r="F7" i="10"/>
  <c r="F6" i="10" s="1"/>
  <c r="E7" i="10"/>
  <c r="E6" i="10" s="1"/>
  <c r="D7" i="10"/>
  <c r="D6" i="10" s="1"/>
  <c r="H6" i="10"/>
  <c r="G6" i="10"/>
  <c r="I77" i="9" l="1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 s="1"/>
  <c r="H58" i="9"/>
  <c r="G58" i="9"/>
  <c r="F58" i="9"/>
  <c r="E58" i="9"/>
  <c r="D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7" i="9" s="1"/>
  <c r="I6" i="9" s="1"/>
  <c r="I10" i="9"/>
  <c r="I9" i="9"/>
  <c r="I8" i="9"/>
  <c r="H7" i="9"/>
  <c r="H6" i="9" s="1"/>
  <c r="G7" i="9"/>
  <c r="F7" i="9"/>
  <c r="F6" i="9" s="1"/>
  <c r="E7" i="9"/>
  <c r="E6" i="9" s="1"/>
  <c r="D7" i="9"/>
  <c r="G6" i="9"/>
  <c r="D6" i="9"/>
  <c r="I75" i="8" l="1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 s="1"/>
  <c r="H57" i="8"/>
  <c r="G57" i="8"/>
  <c r="F57" i="8"/>
  <c r="E57" i="8"/>
  <c r="D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H7" i="8"/>
  <c r="H6" i="8" s="1"/>
  <c r="G7" i="8"/>
  <c r="G6" i="8" s="1"/>
  <c r="F7" i="8"/>
  <c r="E7" i="8"/>
  <c r="D7" i="8"/>
  <c r="E6" i="8"/>
  <c r="F6" i="8" l="1"/>
  <c r="D6" i="8"/>
  <c r="I7" i="8"/>
  <c r="T74" i="7"/>
  <c r="I74" i="7"/>
  <c r="T73" i="7"/>
  <c r="I73" i="7"/>
  <c r="T72" i="7"/>
  <c r="I72" i="7"/>
  <c r="T71" i="7"/>
  <c r="I71" i="7"/>
  <c r="T70" i="7"/>
  <c r="I70" i="7"/>
  <c r="T69" i="7"/>
  <c r="I69" i="7"/>
  <c r="T68" i="7"/>
  <c r="I68" i="7"/>
  <c r="I67" i="7"/>
  <c r="T66" i="7"/>
  <c r="I66" i="7"/>
  <c r="T65" i="7"/>
  <c r="I65" i="7"/>
  <c r="T64" i="7"/>
  <c r="I64" i="7"/>
  <c r="T63" i="7"/>
  <c r="I63" i="7"/>
  <c r="T62" i="7"/>
  <c r="I62" i="7"/>
  <c r="T61" i="7"/>
  <c r="I61" i="7"/>
  <c r="T60" i="7"/>
  <c r="I60" i="7"/>
  <c r="T59" i="7"/>
  <c r="I59" i="7"/>
  <c r="T58" i="7"/>
  <c r="I58" i="7"/>
  <c r="S57" i="7"/>
  <c r="R57" i="7"/>
  <c r="Q57" i="7"/>
  <c r="P57" i="7"/>
  <c r="P6" i="7" s="1"/>
  <c r="O57" i="7"/>
  <c r="H57" i="7"/>
  <c r="G57" i="7"/>
  <c r="F57" i="7"/>
  <c r="E57" i="7"/>
  <c r="D57" i="7"/>
  <c r="T56" i="7"/>
  <c r="I56" i="7"/>
  <c r="T55" i="7"/>
  <c r="I55" i="7"/>
  <c r="T54" i="7"/>
  <c r="I54" i="7"/>
  <c r="T53" i="7"/>
  <c r="I53" i="7"/>
  <c r="T52" i="7"/>
  <c r="I52" i="7"/>
  <c r="T51" i="7"/>
  <c r="I51" i="7"/>
  <c r="T50" i="7"/>
  <c r="I50" i="7"/>
  <c r="T49" i="7"/>
  <c r="I49" i="7"/>
  <c r="T48" i="7"/>
  <c r="I48" i="7"/>
  <c r="T47" i="7"/>
  <c r="I47" i="7"/>
  <c r="T46" i="7"/>
  <c r="I46" i="7"/>
  <c r="T45" i="7"/>
  <c r="I45" i="7"/>
  <c r="T44" i="7"/>
  <c r="I44" i="7"/>
  <c r="T43" i="7"/>
  <c r="I43" i="7"/>
  <c r="T42" i="7"/>
  <c r="I42" i="7"/>
  <c r="T41" i="7"/>
  <c r="I41" i="7"/>
  <c r="T40" i="7"/>
  <c r="E40" i="7"/>
  <c r="AE39" i="7"/>
  <c r="AG39" i="7" s="1"/>
  <c r="AD39" i="7"/>
  <c r="AF39" i="7" s="1"/>
  <c r="T39" i="7"/>
  <c r="E39" i="7"/>
  <c r="D39" i="7"/>
  <c r="AF38" i="7"/>
  <c r="AE38" i="7"/>
  <c r="AG38" i="7" s="1"/>
  <c r="AD38" i="7"/>
  <c r="T38" i="7"/>
  <c r="E38" i="7"/>
  <c r="D38" i="7"/>
  <c r="T37" i="7"/>
  <c r="I37" i="7"/>
  <c r="T36" i="7"/>
  <c r="I36" i="7"/>
  <c r="T35" i="7"/>
  <c r="I35" i="7"/>
  <c r="T34" i="7"/>
  <c r="I34" i="7"/>
  <c r="T33" i="7"/>
  <c r="I33" i="7"/>
  <c r="T32" i="7"/>
  <c r="I32" i="7"/>
  <c r="T31" i="7"/>
  <c r="I31" i="7"/>
  <c r="T30" i="7"/>
  <c r="I30" i="7"/>
  <c r="T29" i="7"/>
  <c r="I29" i="7"/>
  <c r="T28" i="7"/>
  <c r="I28" i="7"/>
  <c r="T27" i="7"/>
  <c r="I27" i="7"/>
  <c r="T26" i="7"/>
  <c r="I26" i="7"/>
  <c r="T25" i="7"/>
  <c r="I25" i="7"/>
  <c r="T24" i="7"/>
  <c r="I24" i="7"/>
  <c r="T23" i="7"/>
  <c r="I23" i="7"/>
  <c r="T22" i="7"/>
  <c r="I22" i="7"/>
  <c r="T21" i="7"/>
  <c r="I21" i="7"/>
  <c r="T20" i="7"/>
  <c r="I20" i="7"/>
  <c r="T19" i="7"/>
  <c r="I19" i="7"/>
  <c r="T18" i="7"/>
  <c r="I18" i="7"/>
  <c r="T17" i="7"/>
  <c r="I17" i="7"/>
  <c r="T16" i="7"/>
  <c r="I16" i="7"/>
  <c r="T15" i="7"/>
  <c r="I15" i="7"/>
  <c r="T14" i="7"/>
  <c r="I14" i="7"/>
  <c r="T13" i="7"/>
  <c r="I13" i="7"/>
  <c r="T12" i="7"/>
  <c r="I12" i="7"/>
  <c r="T11" i="7"/>
  <c r="I11" i="7"/>
  <c r="AD10" i="7"/>
  <c r="AF10" i="7" s="1"/>
  <c r="T10" i="7"/>
  <c r="E10" i="7"/>
  <c r="D10" i="7"/>
  <c r="I10" i="7" s="1"/>
  <c r="T9" i="7"/>
  <c r="I9" i="7"/>
  <c r="T8" i="7"/>
  <c r="I8" i="7"/>
  <c r="S7" i="7"/>
  <c r="S6" i="7" s="1"/>
  <c r="R7" i="7"/>
  <c r="R6" i="7" s="1"/>
  <c r="Q7" i="7"/>
  <c r="P7" i="7"/>
  <c r="O7" i="7"/>
  <c r="O6" i="7" s="1"/>
  <c r="H7" i="7"/>
  <c r="G7" i="7"/>
  <c r="G6" i="7" s="1"/>
  <c r="F7" i="7"/>
  <c r="F6" i="7"/>
  <c r="Q6" i="7" l="1"/>
  <c r="D7" i="7"/>
  <c r="D6" i="7" s="1"/>
  <c r="I57" i="7"/>
  <c r="T57" i="7"/>
  <c r="I6" i="8"/>
  <c r="E7" i="7"/>
  <c r="E6" i="7" s="1"/>
  <c r="I39" i="7"/>
  <c r="AE10" i="7"/>
  <c r="T7" i="7"/>
  <c r="H6" i="7"/>
  <c r="I40" i="7"/>
  <c r="I38" i="7"/>
  <c r="I7" i="7" s="1"/>
  <c r="I6" i="7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" i="6"/>
  <c r="D6" i="6"/>
  <c r="T6" i="7" l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F56" i="3" l="1"/>
  <c r="G56" i="3"/>
  <c r="H56" i="3"/>
  <c r="I56" i="3"/>
  <c r="E56" i="3"/>
  <c r="D56" i="3" s="1"/>
  <c r="F7" i="3"/>
  <c r="F6" i="3" s="1"/>
  <c r="G7" i="3"/>
  <c r="G6" i="3" s="1"/>
  <c r="H7" i="3"/>
  <c r="H6" i="3" s="1"/>
  <c r="I7" i="3"/>
  <c r="I6" i="3" s="1"/>
  <c r="E7" i="3"/>
  <c r="E6" i="3" s="1"/>
  <c r="D7" i="3" l="1"/>
  <c r="D6" i="3" s="1"/>
  <c r="E7" i="2"/>
  <c r="F7" i="2"/>
  <c r="G7" i="2"/>
  <c r="H7" i="2"/>
  <c r="I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E55" i="2"/>
  <c r="F55" i="2"/>
  <c r="G55" i="2"/>
  <c r="H55" i="2"/>
  <c r="I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I6" i="2" l="1"/>
  <c r="H6" i="2"/>
  <c r="G6" i="2"/>
  <c r="F6" i="2"/>
  <c r="E6" i="2"/>
  <c r="D55" i="2"/>
  <c r="D7" i="2"/>
  <c r="D6" i="2" s="1"/>
  <c r="D65" i="1"/>
  <c r="D64" i="1"/>
  <c r="D63" i="1"/>
  <c r="D62" i="1"/>
  <c r="D61" i="1"/>
  <c r="D60" i="1"/>
  <c r="D59" i="1"/>
  <c r="D58" i="1"/>
  <c r="D57" i="1"/>
  <c r="D56" i="1"/>
  <c r="I55" i="1"/>
  <c r="H55" i="1"/>
  <c r="G55" i="1"/>
  <c r="F55" i="1"/>
  <c r="E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I7" i="1"/>
  <c r="I6" i="1" s="1"/>
  <c r="H7" i="1"/>
  <c r="G7" i="1"/>
  <c r="F7" i="1"/>
  <c r="E7" i="1"/>
  <c r="D7" i="1" l="1"/>
  <c r="F6" i="1"/>
  <c r="G6" i="1"/>
  <c r="H6" i="1"/>
  <c r="E6" i="1"/>
  <c r="D55" i="1"/>
  <c r="D6" i="1" s="1"/>
</calcChain>
</file>

<file path=xl/sharedStrings.xml><?xml version="1.0" encoding="utf-8"?>
<sst xmlns="http://schemas.openxmlformats.org/spreadsheetml/2006/main" count="1191" uniqueCount="371">
  <si>
    <t>(Miles de toneladas métricas)</t>
  </si>
  <si>
    <t>Total</t>
  </si>
  <si>
    <t>Cabotaje</t>
  </si>
  <si>
    <t>Transbordo</t>
  </si>
  <si>
    <t>Tránsito</t>
  </si>
  <si>
    <t>Marítimo</t>
  </si>
  <si>
    <t>Talara</t>
  </si>
  <si>
    <t>TP Refinería Talara - Muelle Carga Líquida (PetroPerú)</t>
  </si>
  <si>
    <t>TP Multiboyas Punta Arenas - PetroPerú</t>
  </si>
  <si>
    <t>Paita</t>
  </si>
  <si>
    <t>Terminal Portuario Euroandino</t>
  </si>
  <si>
    <t>Bayóvar</t>
  </si>
  <si>
    <t>TP Bayóvar - Petroperú</t>
  </si>
  <si>
    <t>TP Misky Mayo - Vale</t>
  </si>
  <si>
    <t>TP Juan Pablo Quay</t>
  </si>
  <si>
    <t>TP Multiboyas Eten - Consorcio Terminales</t>
  </si>
  <si>
    <t>Chicama</t>
  </si>
  <si>
    <t>TP Chicama ENAPU</t>
  </si>
  <si>
    <t>Salaverry</t>
  </si>
  <si>
    <t>TP Multiboyas Salaverry - Consorcio Terminales</t>
  </si>
  <si>
    <t>TP Salaverry - ENAPU</t>
  </si>
  <si>
    <t>Chimbote</t>
  </si>
  <si>
    <t>TP Chimbote - ENAPU</t>
  </si>
  <si>
    <t>Muelle SIDERPERÚ</t>
  </si>
  <si>
    <t>TP Multiboyas Chimbote - Consorcio Terminales</t>
  </si>
  <si>
    <t>TP Multiboyas Colpex</t>
  </si>
  <si>
    <t>TP Multiboyas Blue Pacific Oils</t>
  </si>
  <si>
    <t>Huarmey</t>
  </si>
  <si>
    <t>TP Antamina</t>
  </si>
  <si>
    <t>Paramonga</t>
  </si>
  <si>
    <t>TP Multiboyas QUIMPAC - Paramonga</t>
  </si>
  <si>
    <t>Supe</t>
  </si>
  <si>
    <t>TP Supe ENAPU</t>
  </si>
  <si>
    <t>TP Multiboyas Supe - Consorcio Terminales</t>
  </si>
  <si>
    <t>Huacho</t>
  </si>
  <si>
    <t>TP Huacho ENAPU</t>
  </si>
  <si>
    <t>Callao</t>
  </si>
  <si>
    <t>TP Multiboyas Refinería La Pampilla - REPSOL</t>
  </si>
  <si>
    <t>TP Multiboyas Repsol Gas</t>
  </si>
  <si>
    <t>TP Multiboyas Pure Bio Fuels</t>
  </si>
  <si>
    <t>TP Multiboyas TRALSA</t>
  </si>
  <si>
    <t>TP Multiboyas QUIMPAC - Oquendo</t>
  </si>
  <si>
    <t>TP Multiboyas Sudamericana de Fibras</t>
  </si>
  <si>
    <t>TP Multiboyas Zeta Gas Andino</t>
  </si>
  <si>
    <t>TP Callao TNM - ENAPU / APMT</t>
  </si>
  <si>
    <t>TP Callao Zona Sur - DP World</t>
  </si>
  <si>
    <t>Conchán</t>
  </si>
  <si>
    <t>TP Multiboyas Conchán - Petroperú</t>
  </si>
  <si>
    <t>TP Cementos Lima</t>
  </si>
  <si>
    <t>Cañete</t>
  </si>
  <si>
    <t>TP Perú LNG Melchorita</t>
  </si>
  <si>
    <t>Pisco</t>
  </si>
  <si>
    <t>TP Multiboyas Pisco - Consorcio Terminales</t>
  </si>
  <si>
    <t>TP Pluspetrol - Camisea</t>
  </si>
  <si>
    <t>TP General San Martín - ENAPU</t>
  </si>
  <si>
    <t>San Nicolás</t>
  </si>
  <si>
    <t>TP Shougan Hierro Perú</t>
  </si>
  <si>
    <t>Atico</t>
  </si>
  <si>
    <t>Muelle y Multiboyas Atico - TASA</t>
  </si>
  <si>
    <t>Matarani</t>
  </si>
  <si>
    <t>TP Matarani - TISUR</t>
  </si>
  <si>
    <t>Mollendo</t>
  </si>
  <si>
    <t>TP Multiboyas Mollendo - Consorcio Terminales</t>
  </si>
  <si>
    <t>Ilo</t>
  </si>
  <si>
    <t>TP Multiboyas Ilo - Consorcio Terminales</t>
  </si>
  <si>
    <t>TP Ilo - ENAPU</t>
  </si>
  <si>
    <t>TP Multiboyas TLT - TRAMARSA</t>
  </si>
  <si>
    <t>TP Enersur</t>
  </si>
  <si>
    <t>Fluvial</t>
  </si>
  <si>
    <t>Iquitos</t>
  </si>
  <si>
    <t>Embarcadero Jibaro - PLUSPETROL</t>
  </si>
  <si>
    <t>Embarcadero Andoas - PLUSPETROL</t>
  </si>
  <si>
    <t>TP Petroperú Iquitos</t>
  </si>
  <si>
    <t>TP Iquitos - ENAPU</t>
  </si>
  <si>
    <t>Embarcadero GLP Amazonico</t>
  </si>
  <si>
    <t>Embarcadero Villa Trompeteros - PLUSPETROL</t>
  </si>
  <si>
    <t>TP Malvinas - Pluspetrol</t>
  </si>
  <si>
    <t>Yurimaguas</t>
  </si>
  <si>
    <t>TP Petroperú Yurimaguas</t>
  </si>
  <si>
    <t>TP Yurimaguas - ENAPU</t>
  </si>
  <si>
    <t>Puerto Maldonado</t>
  </si>
  <si>
    <t>TP Puerto Maldonado - ENAPU</t>
  </si>
  <si>
    <t>1/ TP Tablones incluye el TP Multiboyas Tablones y el amarradero mixto para carga de ácido sulfúrico.</t>
  </si>
  <si>
    <t>2/ TP Southern Perú se refiere al Muelle Industrial de SPCC en el Puerto de Ilo.</t>
  </si>
  <si>
    <t>Elaboración: MTC - OGPP - Oficina de Estadística</t>
  </si>
  <si>
    <t>LOCALIDAD / PUERTOS Y TERMINALES</t>
  </si>
  <si>
    <t>TOTAL GENERAL</t>
  </si>
  <si>
    <r>
      <t>TP Southern Perú</t>
    </r>
    <r>
      <rPr>
        <vertAlign val="superscript"/>
        <sz val="10"/>
        <rFont val="Segoe UI Symbol"/>
        <family val="2"/>
      </rPr>
      <t>2</t>
    </r>
  </si>
  <si>
    <r>
      <t>TP Tablones - Southern Perú</t>
    </r>
    <r>
      <rPr>
        <vertAlign val="superscript"/>
        <sz val="10"/>
        <rFont val="Segoe UI Symbol"/>
        <family val="2"/>
      </rPr>
      <t>1</t>
    </r>
  </si>
  <si>
    <t>TP Petroperú Pucallpa</t>
  </si>
  <si>
    <t>Embarcadero Saramiriza (Estación 5) - Petroperú</t>
  </si>
  <si>
    <t>Embarcadero Estación Andoas - Petroperú</t>
  </si>
  <si>
    <t>Fuente: Autoridad Portuaria Nacional (APN)</t>
  </si>
  <si>
    <t>TRÁFICO DE CARGA EN TERMINALES PORTUARIOS DE USO PÚBLICO Y PRIVADO, POR RÉGIMEN: 2011</t>
  </si>
  <si>
    <t>TRÁFICO DE CARGA EN TERMINALES PORTUARIOS DE USO PÚBLICO Y PRIVADO, POR RÉGIMEN: 2012</t>
  </si>
  <si>
    <t>(Miles de Toneladas Métricas)</t>
  </si>
  <si>
    <t>PUERTOS Y TERMINALES</t>
  </si>
  <si>
    <t>TOTAL GENERAL 1/</t>
  </si>
  <si>
    <t>Localidad</t>
  </si>
  <si>
    <t>Punta Arenas</t>
  </si>
  <si>
    <t>Bayovar</t>
  </si>
  <si>
    <t>Eten</t>
  </si>
  <si>
    <t>Andres Razuri</t>
  </si>
  <si>
    <t>TP MUELLE SIDERPERU</t>
  </si>
  <si>
    <t>TP MULTIBOYAS CHIMBOTE</t>
  </si>
  <si>
    <t>TP MULTIBOYAS COLPEX - CHIMBOTE</t>
  </si>
  <si>
    <t>TP MULTIBOYAS BLUE PACIFIC OILS - CHIMBOTE</t>
  </si>
  <si>
    <t>TP ANTAMINA - PUNTA LOBITOS</t>
  </si>
  <si>
    <t>TP MULTIBOYAS QUIMPAC - PARAMONGA</t>
  </si>
  <si>
    <t>TP SUPE</t>
  </si>
  <si>
    <t>TP MULTIBOYAS COLPEX - SUPE</t>
  </si>
  <si>
    <t>TP MULTIBOYAS SUPE</t>
  </si>
  <si>
    <t>TP HUACHO</t>
  </si>
  <si>
    <t>Chancay</t>
  </si>
  <si>
    <t>TP MULTIBOYAS BLUE PACIFIC OILS - CHANCAY</t>
  </si>
  <si>
    <t>Ventanilla</t>
  </si>
  <si>
    <t>TP MULTIBOYAS REFINERIA REPSOL - LA PAMPILLA</t>
  </si>
  <si>
    <t>TP MULTIBOYAS REPSOL GAS - VENTANILLA</t>
  </si>
  <si>
    <t>Oquendo</t>
  </si>
  <si>
    <t>TP MULTIBOYAS PURE BIOFUELS</t>
  </si>
  <si>
    <t>TP MULTIBOYAS TRALSA - OQUENDO</t>
  </si>
  <si>
    <t>TP MULTIBOYAS QUIMPAC - OQUENDO</t>
  </si>
  <si>
    <t>TP MULTIBOYAS SUDAMERICANA DE FIBRAS - OQUENDO</t>
  </si>
  <si>
    <t>TP MULTIBOYAS ZETA GAS ANDINO</t>
  </si>
  <si>
    <t>TP CALLAO (TERMINAL NORTE MULTIPROPOSITO)</t>
  </si>
  <si>
    <t>TP CALLAO (NUEVO TERMINAL DE CONTENEDORES - MUELLE SUR)</t>
  </si>
  <si>
    <t>Lurin</t>
  </si>
  <si>
    <t>TP MULTIBOYAS CONCHAN</t>
  </si>
  <si>
    <t>TP CEMENTOS LIMA</t>
  </si>
  <si>
    <t>TP PERU LNG MELCHORITA</t>
  </si>
  <si>
    <t>TP MULTIBOYAS PISCO</t>
  </si>
  <si>
    <t>TP PLUSPETROL - PISCO</t>
  </si>
  <si>
    <t>Paracas</t>
  </si>
  <si>
    <t>TP GENERAL SAN MARTIN</t>
  </si>
  <si>
    <t>San Nicolas</t>
  </si>
  <si>
    <t>TP SHOUGANG HIERRO PERU - SAN NICOLAS</t>
  </si>
  <si>
    <t>TP MATARANI</t>
  </si>
  <si>
    <t>TP MULTIBOYAS MOLLENDO</t>
  </si>
  <si>
    <t>Pacocha</t>
  </si>
  <si>
    <t>TP TABLONES</t>
  </si>
  <si>
    <t>TP MULTIBOYAS ILO</t>
  </si>
  <si>
    <t>TP ILO</t>
  </si>
  <si>
    <t>TP SOUTHERN PERU - ILO</t>
  </si>
  <si>
    <t>TP ENERSUR</t>
  </si>
  <si>
    <t>Cata Cata</t>
  </si>
  <si>
    <t>TP MULTIBOYAS TLT  TRAMARSA</t>
  </si>
  <si>
    <t>Andoas</t>
  </si>
  <si>
    <t>EMBARCADERO ESTACION ANDOAS</t>
  </si>
  <si>
    <t>TP PETROPERU - IQUITOS</t>
  </si>
  <si>
    <t>TP IQUITOS</t>
  </si>
  <si>
    <t>TP GLP AMAZONICO</t>
  </si>
  <si>
    <t>Villa Trompeteros</t>
  </si>
  <si>
    <t>Malvinas</t>
  </si>
  <si>
    <t>Saramiriza</t>
  </si>
  <si>
    <t>Borja</t>
  </si>
  <si>
    <t>San Jose de Saramuro</t>
  </si>
  <si>
    <t>12 de octubre</t>
  </si>
  <si>
    <t>TP PLUSPETROL - 12 DE OCTUBRE LOTE 192 (1-AB)</t>
  </si>
  <si>
    <t>TP PETROPERU - YURIMAGUAS</t>
  </si>
  <si>
    <t>TP YURIMAGUAS</t>
  </si>
  <si>
    <t>Pucallpa</t>
  </si>
  <si>
    <t>TP PETROPERU - PUCALLPA</t>
  </si>
  <si>
    <t>TP PUERTO MALDONADO</t>
  </si>
  <si>
    <t>Nota: Excluye el Terminal Portuario de Masp Arica</t>
  </si>
  <si>
    <t>Fuente: Autoridad Portuaria Nacional</t>
  </si>
  <si>
    <t>TP Refinería Talara</t>
  </si>
  <si>
    <t>TP Multiboyas Punta Arenas</t>
  </si>
  <si>
    <t>TP Euroandinos - Paita</t>
  </si>
  <si>
    <t>TP Maple Etanol - Paita</t>
  </si>
  <si>
    <t>TP Petroperu - Bayovar</t>
  </si>
  <si>
    <t>TP Misky Mayo</t>
  </si>
  <si>
    <t>TP Multiboyas Etén</t>
  </si>
  <si>
    <t>TP Juan Paulo Quay</t>
  </si>
  <si>
    <t>TP Chicama (Malabrigo)</t>
  </si>
  <si>
    <t>TP Multiboyas Salaverry</t>
  </si>
  <si>
    <t>TP Salaverry</t>
  </si>
  <si>
    <t>TP Chimbote</t>
  </si>
  <si>
    <t>EMBARCADERO JIBARO 1/</t>
  </si>
  <si>
    <t>EMBARCADERO - ANDOAS 1/</t>
  </si>
  <si>
    <t>EMBARCADERO VILLA TROMPETEROS 1/</t>
  </si>
  <si>
    <t>TP PLUSPETROL - MALVINAS 1/</t>
  </si>
  <si>
    <t>TP PETROPERU - SARAMIRIZA (ESTACION 5) 1/</t>
  </si>
  <si>
    <t>TP PETROPERU - SAN JOSE DE SARAMURO (ESTACION 1) 1/</t>
  </si>
  <si>
    <t>TP YURIPORT 1/</t>
  </si>
  <si>
    <t>1/ Información preliminar</t>
  </si>
  <si>
    <t>TP PETROPERU - MORONA 1/</t>
  </si>
  <si>
    <t>TP MUELLE  TASA - ATICO 1/</t>
  </si>
  <si>
    <t>TRÁFICO DE CARGA EN TERMINALES PORTUARIOS DE USO PÚBLICO Y PRIVADO, POR RÉGIMEN: 2013</t>
  </si>
  <si>
    <t>Puertos y Terminales</t>
  </si>
  <si>
    <t>Descarga</t>
  </si>
  <si>
    <t>Embarque</t>
  </si>
  <si>
    <t>TP REFINERIA TALARA</t>
  </si>
  <si>
    <t>TP MULTIBOYAS PUNTA ARENAS</t>
  </si>
  <si>
    <t>TP PAITA</t>
  </si>
  <si>
    <t>TP MAPLE ETANOL - PAITA</t>
  </si>
  <si>
    <t>TP PETROPERU - BAYOVAR</t>
  </si>
  <si>
    <t>TP MISKY MAYO</t>
  </si>
  <si>
    <t>TP JUAN PAULO QUAY</t>
  </si>
  <si>
    <t>TP MULTIBOYAS ETEN</t>
  </si>
  <si>
    <t>TP CHICAMA (MALABRIGO)</t>
  </si>
  <si>
    <t>TP MULTIBOYAS SALAVERRY</t>
  </si>
  <si>
    <t>TP SALAVERRY</t>
  </si>
  <si>
    <t>TP CHIMBOTE</t>
  </si>
  <si>
    <t>TERMINAL DE EMBARQUE Y FAJA TRANSPORTADORA TUBULAR PARA CONCENTRADOS DE MINERALES EN EL PUERTO DEL CALLAO</t>
  </si>
  <si>
    <t xml:space="preserve">             1/ Incluye 240, 607 TM de reestiba</t>
  </si>
  <si>
    <t xml:space="preserve">             2/ Información preliminar</t>
  </si>
  <si>
    <t>TP MUELLE  TASA - ATICO 2/</t>
  </si>
  <si>
    <t>EMBARCADERO JIBARO 2/</t>
  </si>
  <si>
    <t>EMBARCADERO - ANDOAS 2/</t>
  </si>
  <si>
    <t>EMBARCADERO VILLA TROMPETEROS 2/</t>
  </si>
  <si>
    <t>TP PLUSPETROL - MALVINAS 2/</t>
  </si>
  <si>
    <t>TP PETROPERU - SARAMIRIZA (ESTACION 5) 2/</t>
  </si>
  <si>
    <t>TP PETROPERU - MORONA 2/</t>
  </si>
  <si>
    <t>TP PETROPERU - SAN JOSE DE SARAMURO (ESTACION 1) 2/</t>
  </si>
  <si>
    <t>TP YURIPORT 2/</t>
  </si>
  <si>
    <t>TRÁFICO DE CARGA EN TERMINALES PORTUARIOS DE USO PÚBLICO Y PRIVADO, POR RÉGIMEN: 2014</t>
  </si>
  <si>
    <t>TOTAL</t>
  </si>
  <si>
    <r>
      <t xml:space="preserve">TOTAL GENERAL </t>
    </r>
    <r>
      <rPr>
        <b/>
        <sz val="8"/>
        <color theme="0"/>
        <rFont val="Optima"/>
        <family val="2"/>
      </rPr>
      <t>1/</t>
    </r>
  </si>
  <si>
    <t>ADMINISTRADOR PORTUARIO</t>
  </si>
  <si>
    <t>Total general</t>
  </si>
  <si>
    <t>Reestiba</t>
  </si>
  <si>
    <t>201TYL1</t>
  </si>
  <si>
    <t>TP Refinería Talara - Petroperú</t>
  </si>
  <si>
    <t>201PAS0</t>
  </si>
  <si>
    <t>201PAI1</t>
  </si>
  <si>
    <t>TP Paita - TPE</t>
  </si>
  <si>
    <t>201PAI2</t>
  </si>
  <si>
    <t>REGIMEN FINAL</t>
  </si>
  <si>
    <t>201BAY1</t>
  </si>
  <si>
    <t>TNM Callao - APM Terminals Callao</t>
  </si>
  <si>
    <t>EXPORTACIÓN</t>
  </si>
  <si>
    <t>201BAY3</t>
  </si>
  <si>
    <t>IMPORTACIÓN</t>
  </si>
  <si>
    <t>201BAY4</t>
  </si>
  <si>
    <t>REESTIBA</t>
  </si>
  <si>
    <t>141ETE1</t>
  </si>
  <si>
    <t>TRANSBORDO</t>
  </si>
  <si>
    <t>131CHM1</t>
  </si>
  <si>
    <t>Total TNM Callao - APM Terminals Callao</t>
  </si>
  <si>
    <t>131SVY2</t>
  </si>
  <si>
    <t>TP Callao Zona Sur - DP World Callao</t>
  </si>
  <si>
    <t>131SVY1</t>
  </si>
  <si>
    <t>021CHB1</t>
  </si>
  <si>
    <t>021CHB2</t>
  </si>
  <si>
    <t>021CHB3</t>
  </si>
  <si>
    <t>Total TP Callao Zona Sur - DP World Callao</t>
  </si>
  <si>
    <t>021CHB4</t>
  </si>
  <si>
    <t>CABOTAJE</t>
  </si>
  <si>
    <t>021CHB5</t>
  </si>
  <si>
    <t>021HUY1</t>
  </si>
  <si>
    <t>151SUP4</t>
  </si>
  <si>
    <t>151SUP1</t>
  </si>
  <si>
    <t>151SUP3</t>
  </si>
  <si>
    <t>TRÁNSITO</t>
  </si>
  <si>
    <t>151SUP2</t>
  </si>
  <si>
    <t>Total TP Paita - TPE</t>
  </si>
  <si>
    <t>151HCO1</t>
  </si>
  <si>
    <t>151CHY1</t>
  </si>
  <si>
    <t>T Multiboyas Chancay - Blue Pacific Oils</t>
  </si>
  <si>
    <t>071CLL8</t>
  </si>
  <si>
    <t>T Multiboyas Refinería La Pampilla - Repsol</t>
  </si>
  <si>
    <t>071CLL6</t>
  </si>
  <si>
    <t>T Multiboyas Repsol Gas</t>
  </si>
  <si>
    <t>071CLL5</t>
  </si>
  <si>
    <t>T Multiboyas Pure Bio Fuels</t>
  </si>
  <si>
    <t>071CLL7</t>
  </si>
  <si>
    <t>T Multiboyas TRALSA</t>
  </si>
  <si>
    <t>071CLL4</t>
  </si>
  <si>
    <t>T Multiboyas QUIMPAC - Oquendo</t>
  </si>
  <si>
    <t>071CLL3</t>
  </si>
  <si>
    <t>T Multiboyas Sudamericana de Fibras</t>
  </si>
  <si>
    <t>071CLL2</t>
  </si>
  <si>
    <t>T Multiboyas Zeta Gas Andino</t>
  </si>
  <si>
    <t>071CLL1-1</t>
  </si>
  <si>
    <t>071CLL1-2</t>
  </si>
  <si>
    <t>071CLL1-3</t>
  </si>
  <si>
    <t>Transportadora Callao</t>
  </si>
  <si>
    <t>151CON1</t>
  </si>
  <si>
    <t>T Multiboyas Conchán - Petroperú</t>
  </si>
  <si>
    <t>151CON2</t>
  </si>
  <si>
    <t>TP Conchan - Unacem</t>
  </si>
  <si>
    <t>151MTA1</t>
  </si>
  <si>
    <t>111PCO3</t>
  </si>
  <si>
    <t>T Multiboyas Pisco - Consorcio Terminales</t>
  </si>
  <si>
    <t>111PCO2</t>
  </si>
  <si>
    <t>111PCO1</t>
  </si>
  <si>
    <t>TP GENERAL SAN MARTÍN - PARACAS</t>
  </si>
  <si>
    <t>111SJA1</t>
  </si>
  <si>
    <t>041ATI1</t>
  </si>
  <si>
    <r>
      <t>TP MUELLE  TASA - ATICO</t>
    </r>
    <r>
      <rPr>
        <sz val="8"/>
        <color theme="0"/>
        <rFont val="Optima"/>
        <family val="2"/>
      </rPr>
      <t xml:space="preserve"> 2/</t>
    </r>
  </si>
  <si>
    <t>Muelle Atico - TASA</t>
  </si>
  <si>
    <t>041MRI2</t>
  </si>
  <si>
    <t>041MRI1</t>
  </si>
  <si>
    <t>T Multiboyas Mollendo - Consorcio Terminales</t>
  </si>
  <si>
    <t>181TBN2</t>
  </si>
  <si>
    <t>TP Tablones - Southern Perú</t>
  </si>
  <si>
    <t>181ILO2</t>
  </si>
  <si>
    <t>T Multiboyas Ilo - Consorcio Terminales</t>
  </si>
  <si>
    <t>181ILO1</t>
  </si>
  <si>
    <t>181ILO3</t>
  </si>
  <si>
    <t>TP Southern Perú</t>
  </si>
  <si>
    <t>181PPA1</t>
  </si>
  <si>
    <t>TP Ilo - Enersur</t>
  </si>
  <si>
    <t>181ILO4</t>
  </si>
  <si>
    <t>162ADS1</t>
  </si>
  <si>
    <t>Embarcadero Estación Andoas -Petroperú</t>
  </si>
  <si>
    <t>162JBO1</t>
  </si>
  <si>
    <r>
      <t>EMBARCADERO JIBARO</t>
    </r>
    <r>
      <rPr>
        <sz val="8"/>
        <color theme="0"/>
        <rFont val="Optima"/>
        <family val="2"/>
      </rPr>
      <t xml:space="preserve"> 2/</t>
    </r>
  </si>
  <si>
    <t>Embarcadero Jibaro - Pluspetrol</t>
  </si>
  <si>
    <t>162ADS2</t>
  </si>
  <si>
    <r>
      <t xml:space="preserve">EMBARCADERO - ANDOAS </t>
    </r>
    <r>
      <rPr>
        <sz val="8"/>
        <color theme="0"/>
        <rFont val="Optima"/>
        <family val="2"/>
      </rPr>
      <t>2/</t>
    </r>
  </si>
  <si>
    <t>162IQT3</t>
  </si>
  <si>
    <t xml:space="preserve">TP Iquitos - Petroperú </t>
  </si>
  <si>
    <t>162IQT1</t>
  </si>
  <si>
    <t>162IQT6</t>
  </si>
  <si>
    <t>162VTS1</t>
  </si>
  <si>
    <r>
      <t xml:space="preserve">EMBARCADERO VILLA TROMPETEROS </t>
    </r>
    <r>
      <rPr>
        <sz val="8"/>
        <color theme="0"/>
        <rFont val="Optima"/>
        <family val="2"/>
      </rPr>
      <t>2/</t>
    </r>
  </si>
  <si>
    <t>Embarcadero Villa Trompeteros - Pluspetrol</t>
  </si>
  <si>
    <t>082MVA1</t>
  </si>
  <si>
    <r>
      <t xml:space="preserve">TP PLUSPETROL - MALVINAS </t>
    </r>
    <r>
      <rPr>
        <sz val="8"/>
        <color theme="0"/>
        <rFont val="Optima"/>
        <family val="2"/>
      </rPr>
      <t>2/</t>
    </r>
  </si>
  <si>
    <t>Embarcadero Malvinas - Pluspetrol</t>
  </si>
  <si>
    <t>162SRZ1</t>
  </si>
  <si>
    <r>
      <t xml:space="preserve">TP PETROPERU - SARAMIRIZA (ESTACION 5) </t>
    </r>
    <r>
      <rPr>
        <sz val="8"/>
        <color theme="0"/>
        <rFont val="Optima"/>
        <family val="2"/>
      </rPr>
      <t>2/</t>
    </r>
  </si>
  <si>
    <t>162MOR1</t>
  </si>
  <si>
    <r>
      <t xml:space="preserve">TP PETROPERU - MORONA </t>
    </r>
    <r>
      <rPr>
        <sz val="8"/>
        <color theme="0"/>
        <rFont val="Calibri"/>
        <family val="2"/>
        <scheme val="minor"/>
      </rPr>
      <t>2/</t>
    </r>
  </si>
  <si>
    <t>Estacion Morona - PetroPerú</t>
  </si>
  <si>
    <t>162SRO2</t>
  </si>
  <si>
    <r>
      <t xml:space="preserve">TP PETROPERU - SAN JOSE DE SARAMURO (ESTACION 1) </t>
    </r>
    <r>
      <rPr>
        <sz val="8"/>
        <color theme="0"/>
        <rFont val="Calibri"/>
        <family val="2"/>
        <scheme val="minor"/>
      </rPr>
      <t>2/</t>
    </r>
  </si>
  <si>
    <t>Embarcadero San José de Saramuro (Estación 1) - Petroperú</t>
  </si>
  <si>
    <t>162DOC1</t>
  </si>
  <si>
    <t>Embarcadero 12 DE OCTUBRE - LOTE 1AB - Pluspetrol</t>
  </si>
  <si>
    <t>162YMS2</t>
  </si>
  <si>
    <t xml:space="preserve">TP Yurimaguas - Petroperú </t>
  </si>
  <si>
    <t>162YMS1</t>
  </si>
  <si>
    <t>162YMS3</t>
  </si>
  <si>
    <r>
      <t xml:space="preserve">TP YURIPORT </t>
    </r>
    <r>
      <rPr>
        <sz val="8"/>
        <color theme="0"/>
        <rFont val="Calibri"/>
        <family val="2"/>
        <scheme val="minor"/>
      </rPr>
      <t>2/</t>
    </r>
  </si>
  <si>
    <t>252PCL1</t>
  </si>
  <si>
    <t>172PEM1</t>
  </si>
  <si>
    <t xml:space="preserve">             1/ Incluye 216 467 TM de reestiba</t>
  </si>
  <si>
    <r>
      <t xml:space="preserve">TOTAL GENERAL </t>
    </r>
    <r>
      <rPr>
        <b/>
        <sz val="8"/>
        <rFont val="Segoe UI Symbol"/>
        <family val="2"/>
      </rPr>
      <t>1/</t>
    </r>
  </si>
  <si>
    <r>
      <t>TP MUELLE  TASA - ATICO</t>
    </r>
    <r>
      <rPr>
        <sz val="8"/>
        <rFont val="Segoe UI Symbol"/>
        <family val="2"/>
      </rPr>
      <t xml:space="preserve"> 2/</t>
    </r>
  </si>
  <si>
    <r>
      <t>EMBARCADERO JIBARO</t>
    </r>
    <r>
      <rPr>
        <sz val="8"/>
        <rFont val="Segoe UI Symbol"/>
        <family val="2"/>
      </rPr>
      <t xml:space="preserve"> 2/</t>
    </r>
  </si>
  <si>
    <r>
      <t xml:space="preserve">EMBARCADERO - ANDOAS </t>
    </r>
    <r>
      <rPr>
        <sz val="8"/>
        <rFont val="Segoe UI Symbol"/>
        <family val="2"/>
      </rPr>
      <t>2/</t>
    </r>
  </si>
  <si>
    <r>
      <t xml:space="preserve">EMBARCADERO VILLA TROMPETEROS </t>
    </r>
    <r>
      <rPr>
        <sz val="8"/>
        <rFont val="Segoe UI Symbol"/>
        <family val="2"/>
      </rPr>
      <t>2/</t>
    </r>
  </si>
  <si>
    <r>
      <t xml:space="preserve">TP PLUSPETROL - MALVINAS </t>
    </r>
    <r>
      <rPr>
        <sz val="8"/>
        <rFont val="Segoe UI Symbol"/>
        <family val="2"/>
      </rPr>
      <t>2/</t>
    </r>
  </si>
  <si>
    <r>
      <t xml:space="preserve">TP PETROPERU - SARAMIRIZA (ESTACION 5) </t>
    </r>
    <r>
      <rPr>
        <sz val="8"/>
        <rFont val="Segoe UI Symbol"/>
        <family val="2"/>
      </rPr>
      <t>2/</t>
    </r>
  </si>
  <si>
    <r>
      <t xml:space="preserve">TP PETROPERU - MORONA </t>
    </r>
    <r>
      <rPr>
        <sz val="8"/>
        <rFont val="Segoe UI Symbol"/>
        <family val="2"/>
      </rPr>
      <t>2/</t>
    </r>
  </si>
  <si>
    <r>
      <t xml:space="preserve">TP PETROPERU - SAN JOSE DE SARAMURO (ESTACION 1) </t>
    </r>
    <r>
      <rPr>
        <sz val="8"/>
        <rFont val="Segoe UI Symbol"/>
        <family val="2"/>
      </rPr>
      <t>2/</t>
    </r>
  </si>
  <si>
    <r>
      <t xml:space="preserve">TP YURIPORT </t>
    </r>
    <r>
      <rPr>
        <sz val="8"/>
        <rFont val="Segoe UI Symbol"/>
        <family val="2"/>
      </rPr>
      <t>2/</t>
    </r>
  </si>
  <si>
    <t>TRÁFICO DE CARGA EN TERMINALES PORTUARIOS DE USO PÚBLICO Y PRIVADO, POR RÉGIMEN: 2015</t>
  </si>
  <si>
    <t>TP LPO</t>
  </si>
  <si>
    <t>TRÁFICO DE CARGA EN TERMINALES PORTUARIOS DE USO PÚBLICO Y PRIVADO, POR RÉGIMEN: 2016</t>
  </si>
  <si>
    <t>Fuente: APN</t>
  </si>
  <si>
    <r>
      <t xml:space="preserve">TOTAL GENERAL </t>
    </r>
    <r>
      <rPr>
        <b/>
        <sz val="8"/>
        <rFont val="Optima"/>
        <family val="2"/>
      </rPr>
      <t>1/</t>
    </r>
  </si>
  <si>
    <t>TP PUERTO DE BAYOVAR</t>
  </si>
  <si>
    <r>
      <t>TP MUELLE  TASA - ATICO</t>
    </r>
    <r>
      <rPr>
        <sz val="8"/>
        <rFont val="Optima"/>
        <family val="2"/>
      </rPr>
      <t xml:space="preserve"> 2/</t>
    </r>
  </si>
  <si>
    <t>TP TABLONES MARINE - SOUTHERN PERÚ</t>
  </si>
  <si>
    <r>
      <t>EMBARCADERO JIBARO</t>
    </r>
    <r>
      <rPr>
        <sz val="8"/>
        <rFont val="Optima"/>
        <family val="2"/>
      </rPr>
      <t xml:space="preserve"> 2/</t>
    </r>
  </si>
  <si>
    <r>
      <t xml:space="preserve">EMBARCADERO - ANDOAS </t>
    </r>
    <r>
      <rPr>
        <sz val="8"/>
        <rFont val="Optima"/>
        <family val="2"/>
      </rPr>
      <t>2/</t>
    </r>
  </si>
  <si>
    <r>
      <t xml:space="preserve">EMBARCADERO VILLA TROMPETEROS </t>
    </r>
    <r>
      <rPr>
        <sz val="8"/>
        <rFont val="Optima"/>
        <family val="2"/>
      </rPr>
      <t>2/</t>
    </r>
  </si>
  <si>
    <r>
      <t xml:space="preserve">TP PLUSPETROL - MALVINAS </t>
    </r>
    <r>
      <rPr>
        <sz val="8"/>
        <rFont val="Optima"/>
        <family val="2"/>
      </rPr>
      <t>2/</t>
    </r>
  </si>
  <si>
    <r>
      <t xml:space="preserve">TP PETROPERU - SARAMIRIZA (ESTACION 5) </t>
    </r>
    <r>
      <rPr>
        <sz val="8"/>
        <rFont val="Optima"/>
        <family val="2"/>
      </rPr>
      <t>2/</t>
    </r>
  </si>
  <si>
    <r>
      <t xml:space="preserve">TP PETROPERU - MORONA </t>
    </r>
    <r>
      <rPr>
        <sz val="8"/>
        <rFont val="Calibri"/>
        <family val="2"/>
        <scheme val="minor"/>
      </rPr>
      <t>2/</t>
    </r>
  </si>
  <si>
    <r>
      <t xml:space="preserve">TP PETROPERU - SAN JOSE DE SARAMURO (ESTACION 1) </t>
    </r>
    <r>
      <rPr>
        <sz val="8"/>
        <rFont val="Calibri"/>
        <family val="2"/>
        <scheme val="minor"/>
      </rPr>
      <t>2/</t>
    </r>
  </si>
  <si>
    <t>TP YURIMAGUAS NUEVA REFORMA</t>
  </si>
  <si>
    <r>
      <t xml:space="preserve">TP YURIPORT </t>
    </r>
    <r>
      <rPr>
        <sz val="8"/>
        <rFont val="Calibri"/>
        <family val="2"/>
        <scheme val="minor"/>
      </rPr>
      <t>2/</t>
    </r>
  </si>
  <si>
    <t>REPORTE REFERENCIAL DE CARGA MOVILIZADA POR TIPO DE OPERACIÓN, EN PUERTOS DE USO PÚBLICO Y PRIVADO AÑO 2017</t>
  </si>
  <si>
    <t>REPORTE REFERENCIAL DE CARGA MOVILIZADA POR TIPO DE OPERACIÓN, EN PUERTOS DE USO PÚBLICO Y PRIVADO AÑO 2018</t>
  </si>
  <si>
    <r>
      <t xml:space="preserve">TP PETROPERU - MORONA </t>
    </r>
    <r>
      <rPr>
        <sz val="10"/>
        <rFont val="Calibri"/>
        <family val="2"/>
        <scheme val="minor"/>
      </rPr>
      <t>2/</t>
    </r>
  </si>
  <si>
    <r>
      <t xml:space="preserve">TP PETROPERU - SAN JOSE DE SARAMURO (ESTACION 1) </t>
    </r>
    <r>
      <rPr>
        <sz val="10"/>
        <rFont val="Calibri"/>
        <family val="2"/>
        <scheme val="minor"/>
      </rPr>
      <t>2/</t>
    </r>
  </si>
  <si>
    <r>
      <t xml:space="preserve">TP YURIPORT </t>
    </r>
    <r>
      <rPr>
        <sz val="10"/>
        <rFont val="Calibri"/>
        <family val="2"/>
        <scheme val="minor"/>
      </rPr>
      <t>2/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</si>
</sst>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 * #,##0_ ;_ * \-#,##0_ ;_ * &quot;-&quot;_ ;_ @_ "/>
    <numFmt numFmtId="165" formatCode="_ * #,##0.00_ ;_ * \-#,##0.00_ ;_ * &quot;-&quot;??_ ;_ @_ "/>
    <numFmt numFmtId="166" formatCode="_(* #,##0_);_(* \(#,##0\);_(* &quot;-&quot;_);_(@_)"/>
    <numFmt numFmtId="167" formatCode="_(* #,##0.00_);_(* \(#,##0.00\);_(* &quot;-&quot;??_);_(@_)"/>
    <numFmt numFmtId="168" formatCode="_ * #,##0_ ;_ * \-#,##0_ ;_ * &quot;-&quot;??_ ;_ @_ "/>
    <numFmt numFmtId="169" formatCode="_-* #,##0\ _P_t_s_-;\-* #,##0\ _P_t_s_-;_-* &quot;-&quot;??\ _P_t_s_-;_-@_-"/>
    <numFmt numFmtId="170" formatCode="#,##0.0"/>
    <numFmt numFmtId="171" formatCode="0.0"/>
    <numFmt numFmtId="172" formatCode="_ * #,##0.0000_ ;_ * \-#,##0.0000_ ;_ * &quot;-&quot;??_ ;_ @_ 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匠牥晩††††††††††"/>
    </font>
    <font>
      <sz val="10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b/>
      <sz val="10"/>
      <color theme="1"/>
      <name val="Segoe UI Symbol"/>
      <family val="2"/>
    </font>
    <font>
      <b/>
      <sz val="12"/>
      <name val="Segoe UI Symbol"/>
      <family val="2"/>
    </font>
    <font>
      <vertAlign val="superscript"/>
      <sz val="10"/>
      <name val="Segoe UI Symbol"/>
      <family val="2"/>
    </font>
    <font>
      <sz val="9"/>
      <name val="Optima"/>
      <family val="2"/>
    </font>
    <font>
      <sz val="9"/>
      <color theme="0"/>
      <name val="Optima"/>
      <family val="2"/>
    </font>
    <font>
      <b/>
      <sz val="9"/>
      <name val="Optima"/>
      <family val="2"/>
    </font>
    <font>
      <b/>
      <sz val="9"/>
      <color theme="0"/>
      <name val="Optima"/>
      <family val="2"/>
    </font>
    <font>
      <sz val="10"/>
      <name val="Optima"/>
      <family val="2"/>
    </font>
    <font>
      <sz val="10"/>
      <color theme="0"/>
      <name val="Optima"/>
      <family val="2"/>
    </font>
    <font>
      <b/>
      <sz val="10"/>
      <color theme="0"/>
      <name val="Optima"/>
      <family val="2"/>
    </font>
    <font>
      <b/>
      <sz val="8"/>
      <color theme="0"/>
      <name val="Optima"/>
      <family val="2"/>
    </font>
    <font>
      <sz val="11"/>
      <color theme="0"/>
      <name val="Optima"/>
      <family val="2"/>
    </font>
    <font>
      <sz val="11"/>
      <color theme="0"/>
      <name val="Calibri"/>
      <family val="2"/>
      <scheme val="minor"/>
    </font>
    <font>
      <sz val="8"/>
      <name val="Optima"/>
      <family val="2"/>
    </font>
    <font>
      <sz val="8"/>
      <color theme="0"/>
      <name val="Optima"/>
      <family val="2"/>
    </font>
    <font>
      <b/>
      <sz val="11"/>
      <color theme="0"/>
      <name val="Optima"/>
      <family val="2"/>
    </font>
    <font>
      <sz val="8"/>
      <color theme="0"/>
      <name val="Calibri"/>
      <family val="2"/>
      <scheme val="minor"/>
    </font>
    <font>
      <b/>
      <sz val="8"/>
      <name val="Segoe UI Symbol"/>
      <family val="2"/>
    </font>
    <font>
      <sz val="11"/>
      <name val="Segoe UI Symbol"/>
      <family val="2"/>
    </font>
    <font>
      <sz val="8"/>
      <name val="Segoe UI Symbol"/>
      <family val="2"/>
    </font>
    <font>
      <b/>
      <sz val="11"/>
      <name val="Segoe UI Symbol"/>
      <family val="2"/>
    </font>
    <font>
      <sz val="9"/>
      <name val="Segoe UI Symbol"/>
      <family val="2"/>
    </font>
    <font>
      <sz val="9"/>
      <color theme="0"/>
      <name val="Segoe UI Symbol"/>
      <family val="2"/>
    </font>
    <font>
      <b/>
      <sz val="9"/>
      <color theme="0"/>
      <name val="Segoe UI Symbol"/>
      <family val="2"/>
    </font>
    <font>
      <b/>
      <sz val="9"/>
      <name val="Segoe UI Symbol"/>
      <family val="2"/>
    </font>
    <font>
      <b/>
      <sz val="10"/>
      <name val="Optima"/>
      <family val="2"/>
    </font>
    <font>
      <b/>
      <sz val="8"/>
      <name val="Optima"/>
      <family val="2"/>
    </font>
    <font>
      <sz val="11"/>
      <name val="Optima"/>
      <family val="2"/>
    </font>
    <font>
      <sz val="11"/>
      <name val="Calibri"/>
      <family val="2"/>
      <scheme val="minor"/>
    </font>
    <font>
      <b/>
      <sz val="11"/>
      <name val="Optima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/>
      <bottom style="dotted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 style="medium">
        <color rgb="FF7F7F7F"/>
      </top>
      <bottom/>
      <diagonal/>
    </border>
    <border>
      <left/>
      <right/>
      <top style="medium">
        <color rgb="FF7F7F7F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</borders>
  <cellStyleXfs count="12">
    <xf numFmtId="0" fontId="0" fillId="0" borderId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 applyFont="0" applyFill="0" applyBorder="0" applyAlignment="0" applyProtection="0"/>
    <xf numFmtId="0" fontId="3" fillId="0" borderId="0"/>
    <xf numFmtId="0" fontId="2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4" fillId="2" borderId="0" xfId="2" applyFont="1" applyFill="1"/>
    <xf numFmtId="0" fontId="5" fillId="2" borderId="0" xfId="0" applyFont="1" applyFill="1" applyBorder="1"/>
    <xf numFmtId="0" fontId="7" fillId="2" borderId="0" xfId="0" applyFont="1" applyFill="1" applyBorder="1"/>
    <xf numFmtId="0" fontId="5" fillId="2" borderId="0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left" vertical="center"/>
    </xf>
    <xf numFmtId="168" fontId="7" fillId="2" borderId="2" xfId="0" applyNumberFormat="1" applyFont="1" applyFill="1" applyBorder="1" applyAlignment="1">
      <alignment horizontal="right" wrapText="1"/>
    </xf>
    <xf numFmtId="168" fontId="5" fillId="2" borderId="2" xfId="1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left" vertical="center"/>
    </xf>
    <xf numFmtId="168" fontId="7" fillId="2" borderId="0" xfId="0" applyNumberFormat="1" applyFont="1" applyFill="1" applyBorder="1" applyAlignment="1">
      <alignment horizontal="right" wrapText="1"/>
    </xf>
    <xf numFmtId="168" fontId="5" fillId="2" borderId="0" xfId="1" applyNumberFormat="1" applyFont="1" applyFill="1" applyBorder="1" applyAlignment="1">
      <alignment horizontal="right" wrapText="1"/>
    </xf>
    <xf numFmtId="0" fontId="4" fillId="2" borderId="0" xfId="4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right" wrapText="1"/>
    </xf>
    <xf numFmtId="166" fontId="6" fillId="2" borderId="1" xfId="4" applyNumberFormat="1" applyFont="1" applyFill="1" applyBorder="1" applyAlignment="1">
      <alignment horizontal="left" vertical="center"/>
    </xf>
    <xf numFmtId="166" fontId="4" fillId="2" borderId="0" xfId="4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wrapText="1"/>
    </xf>
    <xf numFmtId="0" fontId="4" fillId="2" borderId="0" xfId="0" applyFont="1" applyFill="1" applyBorder="1"/>
    <xf numFmtId="0" fontId="4" fillId="2" borderId="0" xfId="0" applyFont="1" applyFill="1" applyBorder="1" applyAlignment="1"/>
    <xf numFmtId="0" fontId="4" fillId="2" borderId="0" xfId="4" applyFont="1" applyFill="1" applyBorder="1" applyAlignment="1">
      <alignment horizontal="left"/>
    </xf>
    <xf numFmtId="0" fontId="4" fillId="2" borderId="0" xfId="4" applyFont="1" applyFill="1" applyBorder="1" applyAlignment="1"/>
    <xf numFmtId="0" fontId="4" fillId="2" borderId="0" xfId="5" applyFont="1" applyFill="1" applyBorder="1"/>
    <xf numFmtId="0" fontId="4" fillId="2" borderId="0" xfId="5" applyFont="1" applyFill="1" applyBorder="1" applyAlignment="1"/>
    <xf numFmtId="168" fontId="7" fillId="2" borderId="1" xfId="0" applyNumberFormat="1" applyFont="1" applyFill="1" applyBorder="1" applyAlignment="1">
      <alignment horizontal="right" wrapText="1"/>
    </xf>
    <xf numFmtId="168" fontId="7" fillId="2" borderId="1" xfId="1" applyNumberFormat="1" applyFont="1" applyFill="1" applyBorder="1" applyAlignment="1">
      <alignment horizontal="right" wrapText="1"/>
    </xf>
    <xf numFmtId="0" fontId="7" fillId="2" borderId="4" xfId="0" applyFont="1" applyFill="1" applyBorder="1" applyAlignment="1">
      <alignment horizontal="center" vertical="center"/>
    </xf>
    <xf numFmtId="168" fontId="7" fillId="2" borderId="3" xfId="0" applyNumberFormat="1" applyFont="1" applyFill="1" applyBorder="1" applyAlignment="1">
      <alignment horizontal="right" wrapText="1"/>
    </xf>
    <xf numFmtId="166" fontId="6" fillId="2" borderId="0" xfId="4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7" fillId="2" borderId="5" xfId="0" applyNumberFormat="1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4" fillId="2" borderId="6" xfId="4" applyFont="1" applyFill="1" applyBorder="1" applyAlignment="1">
      <alignment horizontal="left" vertical="center"/>
    </xf>
    <xf numFmtId="168" fontId="7" fillId="2" borderId="6" xfId="0" applyNumberFormat="1" applyFont="1" applyFill="1" applyBorder="1" applyAlignment="1">
      <alignment horizontal="right" wrapText="1"/>
    </xf>
    <xf numFmtId="0" fontId="5" fillId="2" borderId="6" xfId="0" applyFont="1" applyFill="1" applyBorder="1" applyAlignment="1">
      <alignment horizontal="right" wrapText="1"/>
    </xf>
    <xf numFmtId="0" fontId="4" fillId="2" borderId="8" xfId="4" applyFont="1" applyFill="1" applyBorder="1" applyAlignment="1">
      <alignment horizontal="left" vertical="center"/>
    </xf>
    <xf numFmtId="168" fontId="7" fillId="2" borderId="8" xfId="0" applyNumberFormat="1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4" fillId="2" borderId="9" xfId="4" applyFont="1" applyFill="1" applyBorder="1" applyAlignment="1">
      <alignment horizontal="left" vertical="center"/>
    </xf>
    <xf numFmtId="168" fontId="7" fillId="2" borderId="9" xfId="0" applyNumberFormat="1" applyFont="1" applyFill="1" applyBorder="1" applyAlignment="1">
      <alignment horizontal="right" wrapText="1"/>
    </xf>
    <xf numFmtId="0" fontId="5" fillId="2" borderId="9" xfId="0" applyFont="1" applyFill="1" applyBorder="1" applyAlignment="1">
      <alignment horizontal="right" wrapText="1"/>
    </xf>
    <xf numFmtId="0" fontId="4" fillId="2" borderId="7" xfId="4" applyFont="1" applyFill="1" applyBorder="1" applyAlignment="1">
      <alignment horizontal="left" vertical="center"/>
    </xf>
    <xf numFmtId="168" fontId="7" fillId="2" borderId="7" xfId="0" applyNumberFormat="1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168" fontId="5" fillId="2" borderId="7" xfId="1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left" vertical="center"/>
    </xf>
    <xf numFmtId="168" fontId="5" fillId="2" borderId="9" xfId="1" applyNumberFormat="1" applyFont="1" applyFill="1" applyBorder="1" applyAlignment="1">
      <alignment horizontal="right" wrapText="1"/>
    </xf>
    <xf numFmtId="0" fontId="7" fillId="2" borderId="8" xfId="0" applyNumberFormat="1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left" vertical="center"/>
    </xf>
    <xf numFmtId="168" fontId="5" fillId="2" borderId="8" xfId="1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0" fontId="4" fillId="2" borderId="0" xfId="4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168" fontId="7" fillId="2" borderId="6" xfId="0" applyNumberFormat="1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168" fontId="7" fillId="2" borderId="9" xfId="0" applyNumberFormat="1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/>
    </xf>
    <xf numFmtId="168" fontId="7" fillId="2" borderId="0" xfId="0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168" fontId="7" fillId="2" borderId="8" xfId="0" applyNumberFormat="1" applyFont="1" applyFill="1" applyBorder="1" applyAlignment="1">
      <alignment horizontal="right" vertical="center" wrapText="1"/>
    </xf>
    <xf numFmtId="0" fontId="7" fillId="2" borderId="0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168" fontId="7" fillId="2" borderId="5" xfId="0" applyNumberFormat="1" applyFont="1" applyFill="1" applyBorder="1" applyAlignment="1">
      <alignment horizontal="right" vertical="center" wrapText="1"/>
    </xf>
    <xf numFmtId="166" fontId="6" fillId="2" borderId="5" xfId="4" applyNumberFormat="1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168" fontId="7" fillId="2" borderId="7" xfId="0" applyNumberFormat="1" applyFont="1" applyFill="1" applyBorder="1" applyAlignment="1">
      <alignment horizontal="right" vertical="center" wrapText="1"/>
    </xf>
    <xf numFmtId="168" fontId="5" fillId="2" borderId="7" xfId="1" applyNumberFormat="1" applyFont="1" applyFill="1" applyBorder="1" applyAlignment="1">
      <alignment horizontal="right" vertical="center" wrapText="1"/>
    </xf>
    <xf numFmtId="168" fontId="5" fillId="2" borderId="0" xfId="1" applyNumberFormat="1" applyFont="1" applyFill="1" applyBorder="1" applyAlignment="1">
      <alignment horizontal="right" vertical="center" wrapText="1"/>
    </xf>
    <xf numFmtId="168" fontId="5" fillId="2" borderId="9" xfId="1" applyNumberFormat="1" applyFont="1" applyFill="1" applyBorder="1" applyAlignment="1">
      <alignment horizontal="right" vertical="center" wrapText="1"/>
    </xf>
    <xf numFmtId="0" fontId="7" fillId="2" borderId="8" xfId="0" applyNumberFormat="1" applyFont="1" applyFill="1" applyBorder="1" applyAlignment="1">
      <alignment horizontal="right" vertical="center" wrapText="1"/>
    </xf>
    <xf numFmtId="168" fontId="5" fillId="2" borderId="8" xfId="1" applyNumberFormat="1" applyFont="1" applyFill="1" applyBorder="1" applyAlignment="1">
      <alignment horizontal="right" vertical="center" wrapText="1"/>
    </xf>
    <xf numFmtId="168" fontId="7" fillId="2" borderId="3" xfId="1" applyNumberFormat="1" applyFont="1" applyFill="1" applyBorder="1" applyAlignment="1">
      <alignment horizontal="right" vertical="center" wrapText="1"/>
    </xf>
    <xf numFmtId="168" fontId="7" fillId="2" borderId="3" xfId="0" applyNumberFormat="1" applyFont="1" applyFill="1" applyBorder="1" applyAlignment="1">
      <alignment horizontal="right" vertical="center" wrapText="1"/>
    </xf>
    <xf numFmtId="166" fontId="6" fillId="2" borderId="3" xfId="4" applyNumberFormat="1" applyFont="1" applyFill="1" applyBorder="1" applyAlignment="1">
      <alignment horizontal="left" vertical="center"/>
    </xf>
    <xf numFmtId="168" fontId="7" fillId="2" borderId="10" xfId="0" applyNumberFormat="1" applyFont="1" applyFill="1" applyBorder="1" applyAlignment="1">
      <alignment horizontal="right" vertical="center" wrapText="1"/>
    </xf>
    <xf numFmtId="0" fontId="4" fillId="2" borderId="0" xfId="2" applyFont="1" applyFill="1" applyAlignment="1">
      <alignment vertical="center"/>
    </xf>
    <xf numFmtId="0" fontId="4" fillId="2" borderId="0" xfId="4" applyFont="1" applyFill="1" applyBorder="1" applyAlignment="1">
      <alignment horizontal="left" vertical="center"/>
    </xf>
    <xf numFmtId="0" fontId="8" fillId="2" borderId="0" xfId="3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164" fontId="6" fillId="2" borderId="14" xfId="4" applyNumberFormat="1" applyFont="1" applyFill="1" applyBorder="1" applyAlignment="1">
      <alignment horizontal="left" vertical="center"/>
    </xf>
    <xf numFmtId="164" fontId="6" fillId="2" borderId="14" xfId="4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/>
    <xf numFmtId="164" fontId="4" fillId="2" borderId="0" xfId="4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/>
    <xf numFmtId="164" fontId="6" fillId="2" borderId="15" xfId="4" applyNumberFormat="1" applyFont="1" applyFill="1" applyBorder="1" applyAlignment="1">
      <alignment horizontal="left"/>
    </xf>
    <xf numFmtId="0" fontId="4" fillId="2" borderId="11" xfId="4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4" fillId="2" borderId="11" xfId="3" applyFont="1" applyFill="1" applyBorder="1" applyAlignment="1">
      <alignment horizontal="center" vertical="center"/>
    </xf>
    <xf numFmtId="3" fontId="6" fillId="2" borderId="13" xfId="4" applyNumberFormat="1" applyFont="1" applyFill="1" applyBorder="1" applyAlignment="1">
      <alignment horizontal="right" vertical="center"/>
    </xf>
    <xf numFmtId="3" fontId="7" fillId="2" borderId="14" xfId="1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" fontId="6" fillId="2" borderId="15" xfId="1" applyNumberFormat="1" applyFont="1" applyFill="1" applyBorder="1" applyAlignment="1">
      <alignment horizontal="right" vertical="center"/>
    </xf>
    <xf numFmtId="1" fontId="4" fillId="2" borderId="11" xfId="4" applyNumberFormat="1" applyFont="1" applyFill="1" applyBorder="1" applyAlignment="1">
      <alignment horizontal="right" vertical="center"/>
    </xf>
    <xf numFmtId="0" fontId="4" fillId="2" borderId="0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3" fontId="6" fillId="2" borderId="13" xfId="4" applyNumberFormat="1" applyFont="1" applyFill="1" applyBorder="1" applyAlignment="1">
      <alignment horizontal="center" vertical="center"/>
    </xf>
    <xf numFmtId="3" fontId="7" fillId="2" borderId="14" xfId="1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3" fontId="6" fillId="2" borderId="15" xfId="10" applyNumberFormat="1" applyFont="1" applyFill="1" applyBorder="1" applyAlignment="1">
      <alignment horizontal="center" vertical="center"/>
    </xf>
    <xf numFmtId="1" fontId="4" fillId="2" borderId="11" xfId="4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168" fontId="10" fillId="2" borderId="0" xfId="10" applyNumberFormat="1" applyFont="1" applyFill="1" applyBorder="1"/>
    <xf numFmtId="0" fontId="11" fillId="2" borderId="0" xfId="0" applyFont="1" applyFill="1" applyBorder="1"/>
    <xf numFmtId="168" fontId="11" fillId="2" borderId="0" xfId="0" applyNumberFormat="1" applyFont="1" applyFill="1" applyBorder="1"/>
    <xf numFmtId="168" fontId="11" fillId="2" borderId="0" xfId="10" applyNumberFormat="1" applyFont="1" applyFill="1" applyBorder="1"/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10" fillId="2" borderId="0" xfId="3" applyFont="1" applyFill="1" applyBorder="1" applyAlignment="1">
      <alignment horizontal="left" vertical="center"/>
    </xf>
    <xf numFmtId="168" fontId="10" fillId="2" borderId="0" xfId="10" applyNumberFormat="1" applyFont="1" applyFill="1" applyAlignment="1">
      <alignment horizontal="center"/>
    </xf>
    <xf numFmtId="0" fontId="11" fillId="2" borderId="0" xfId="3" applyFont="1" applyFill="1" applyBorder="1" applyAlignment="1">
      <alignment horizontal="left" vertical="center"/>
    </xf>
    <xf numFmtId="168" fontId="11" fillId="2" borderId="0" xfId="1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3" fontId="16" fillId="2" borderId="0" xfId="4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/>
    <xf numFmtId="164" fontId="16" fillId="2" borderId="0" xfId="4" applyNumberFormat="1" applyFont="1" applyFill="1" applyBorder="1" applyAlignment="1">
      <alignment vertical="center"/>
    </xf>
    <xf numFmtId="3" fontId="16" fillId="2" borderId="0" xfId="10" applyNumberFormat="1" applyFont="1" applyFill="1" applyBorder="1" applyAlignment="1">
      <alignment horizontal="center" vertical="center"/>
    </xf>
    <xf numFmtId="168" fontId="13" fillId="2" borderId="0" xfId="10" applyNumberFormat="1" applyFont="1" applyFill="1" applyBorder="1"/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center"/>
    </xf>
    <xf numFmtId="0" fontId="12" fillId="2" borderId="0" xfId="0" applyFont="1" applyFill="1" applyBorder="1"/>
    <xf numFmtId="3" fontId="14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/>
    <xf numFmtId="0" fontId="18" fillId="2" borderId="0" xfId="0" applyFont="1" applyFill="1" applyBorder="1" applyAlignment="1">
      <alignment horizontal="left" vertical="center"/>
    </xf>
    <xf numFmtId="3" fontId="15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left" vertical="center"/>
    </xf>
    <xf numFmtId="3" fontId="11" fillId="2" borderId="0" xfId="0" applyNumberFormat="1" applyFont="1" applyFill="1" applyBorder="1" applyAlignment="1">
      <alignment horizontal="center" vertical="center"/>
    </xf>
    <xf numFmtId="0" fontId="18" fillId="2" borderId="0" xfId="4" applyFont="1" applyFill="1" applyBorder="1" applyAlignment="1">
      <alignment horizontal="left" vertical="center"/>
    </xf>
    <xf numFmtId="3" fontId="11" fillId="2" borderId="0" xfId="0" applyNumberFormat="1" applyFont="1" applyFill="1" applyBorder="1"/>
    <xf numFmtId="0" fontId="19" fillId="2" borderId="0" xfId="0" applyFont="1" applyFill="1" applyBorder="1"/>
    <xf numFmtId="9" fontId="11" fillId="2" borderId="0" xfId="0" applyNumberFormat="1" applyFont="1" applyFill="1" applyBorder="1"/>
    <xf numFmtId="164" fontId="18" fillId="2" borderId="0" xfId="4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/>
    <xf numFmtId="0" fontId="11" fillId="2" borderId="0" xfId="0" applyFont="1" applyFill="1" applyBorder="1" applyAlignment="1"/>
    <xf numFmtId="164" fontId="16" fillId="2" borderId="0" xfId="4" applyNumberFormat="1" applyFont="1" applyFill="1" applyBorder="1" applyAlignment="1">
      <alignment horizontal="left"/>
    </xf>
    <xf numFmtId="164" fontId="22" fillId="2" borderId="0" xfId="4" applyNumberFormat="1" applyFont="1" applyFill="1" applyBorder="1" applyAlignment="1">
      <alignment horizontal="left"/>
    </xf>
    <xf numFmtId="0" fontId="15" fillId="2" borderId="0" xfId="4" applyFont="1" applyFill="1" applyBorder="1" applyAlignment="1">
      <alignment horizontal="left" vertical="center"/>
    </xf>
    <xf numFmtId="1" fontId="15" fillId="2" borderId="0" xfId="4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Border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Border="1" applyAlignment="1">
      <alignment horizontal="center"/>
    </xf>
    <xf numFmtId="3" fontId="10" fillId="2" borderId="0" xfId="0" applyNumberFormat="1" applyFont="1" applyFill="1" applyBorder="1"/>
    <xf numFmtId="9" fontId="11" fillId="2" borderId="0" xfId="11" applyFont="1" applyFill="1" applyBorder="1"/>
    <xf numFmtId="0" fontId="4" fillId="2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3" fontId="6" fillId="2" borderId="14" xfId="1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left" vertical="center"/>
    </xf>
    <xf numFmtId="170" fontId="4" fillId="2" borderId="0" xfId="0" applyNumberFormat="1" applyFont="1" applyFill="1" applyBorder="1" applyAlignment="1">
      <alignment horizontal="center" vertical="center"/>
    </xf>
    <xf numFmtId="0" fontId="25" fillId="2" borderId="0" xfId="4" applyFont="1" applyFill="1" applyBorder="1" applyAlignment="1">
      <alignment horizontal="left" vertical="center"/>
    </xf>
    <xf numFmtId="0" fontId="25" fillId="2" borderId="0" xfId="0" applyFont="1" applyFill="1" applyBorder="1"/>
    <xf numFmtId="164" fontId="25" fillId="2" borderId="0" xfId="4" applyNumberFormat="1" applyFont="1" applyFill="1" applyBorder="1" applyAlignment="1">
      <alignment horizontal="left" vertical="center"/>
    </xf>
    <xf numFmtId="164" fontId="27" fillId="2" borderId="15" xfId="4" applyNumberFormat="1" applyFont="1" applyFill="1" applyBorder="1" applyAlignment="1">
      <alignment horizontal="left"/>
    </xf>
    <xf numFmtId="0" fontId="28" fillId="2" borderId="0" xfId="0" applyFont="1" applyFill="1" applyBorder="1"/>
    <xf numFmtId="0" fontId="25" fillId="2" borderId="11" xfId="4" applyFont="1" applyFill="1" applyBorder="1" applyAlignment="1">
      <alignment horizontal="left" vertical="center"/>
    </xf>
    <xf numFmtId="171" fontId="4" fillId="2" borderId="11" xfId="4" applyNumberFormat="1" applyFont="1" applyFill="1" applyBorder="1" applyAlignment="1">
      <alignment horizontal="center" vertical="center"/>
    </xf>
    <xf numFmtId="0" fontId="29" fillId="2" borderId="0" xfId="0" applyFont="1" applyFill="1" applyBorder="1"/>
    <xf numFmtId="0" fontId="30" fillId="2" borderId="0" xfId="0" applyFont="1" applyFill="1" applyBorder="1"/>
    <xf numFmtId="0" fontId="31" fillId="2" borderId="0" xfId="0" applyFont="1" applyFill="1" applyBorder="1"/>
    <xf numFmtId="0" fontId="29" fillId="2" borderId="0" xfId="0" applyFont="1" applyFill="1" applyBorder="1" applyAlignment="1"/>
    <xf numFmtId="0" fontId="28" fillId="2" borderId="0" xfId="0" applyFont="1" applyFill="1" applyBorder="1" applyAlignment="1"/>
    <xf numFmtId="0" fontId="26" fillId="2" borderId="0" xfId="0" applyFont="1" applyFill="1" applyAlignment="1">
      <alignment vertical="center"/>
    </xf>
    <xf numFmtId="0" fontId="28" fillId="2" borderId="0" xfId="0" applyFont="1" applyFill="1" applyAlignment="1"/>
    <xf numFmtId="0" fontId="28" fillId="2" borderId="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left"/>
    </xf>
    <xf numFmtId="170" fontId="4" fillId="2" borderId="0" xfId="0" applyNumberFormat="1" applyFont="1" applyFill="1" applyBorder="1" applyAlignment="1">
      <alignment horizontal="left" vertical="center"/>
    </xf>
    <xf numFmtId="172" fontId="10" fillId="2" borderId="0" xfId="0" applyNumberFormat="1" applyFont="1" applyFill="1" applyBorder="1"/>
    <xf numFmtId="0" fontId="12" fillId="2" borderId="0" xfId="3" applyFont="1" applyFill="1" applyBorder="1" applyAlignment="1">
      <alignment horizontal="left" vertical="center"/>
    </xf>
    <xf numFmtId="0" fontId="14" fillId="2" borderId="12" xfId="0" applyFont="1" applyFill="1" applyBorder="1" applyAlignment="1">
      <alignment vertical="center"/>
    </xf>
    <xf numFmtId="0" fontId="32" fillId="2" borderId="12" xfId="0" applyFont="1" applyFill="1" applyBorder="1" applyAlignment="1">
      <alignment vertical="center"/>
    </xf>
    <xf numFmtId="0" fontId="32" fillId="2" borderId="12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center"/>
    </xf>
    <xf numFmtId="0" fontId="32" fillId="2" borderId="13" xfId="0" applyFont="1" applyFill="1" applyBorder="1" applyAlignment="1">
      <alignment vertical="center"/>
    </xf>
    <xf numFmtId="3" fontId="32" fillId="2" borderId="13" xfId="4" applyNumberFormat="1" applyFont="1" applyFill="1" applyBorder="1" applyAlignment="1">
      <alignment horizontal="center" vertical="center"/>
    </xf>
    <xf numFmtId="164" fontId="32" fillId="2" borderId="14" xfId="4" applyNumberFormat="1" applyFont="1" applyFill="1" applyBorder="1" applyAlignment="1">
      <alignment vertical="center"/>
    </xf>
    <xf numFmtId="3" fontId="32" fillId="2" borderId="14" xfId="10" applyNumberFormat="1" applyFont="1" applyFill="1" applyBorder="1" applyAlignment="1">
      <alignment horizontal="center" vertical="center"/>
    </xf>
    <xf numFmtId="0" fontId="14" fillId="2" borderId="0" xfId="0" applyFont="1" applyFill="1" applyBorder="1"/>
    <xf numFmtId="0" fontId="34" fillId="2" borderId="0" xfId="0" applyFont="1" applyFill="1" applyBorder="1" applyAlignment="1">
      <alignment horizontal="left" vertical="center"/>
    </xf>
    <xf numFmtId="170" fontId="14" fillId="2" borderId="0" xfId="0" applyNumberFormat="1" applyFont="1" applyFill="1" applyBorder="1" applyAlignment="1">
      <alignment horizontal="center" vertical="center"/>
    </xf>
    <xf numFmtId="0" fontId="34" fillId="2" borderId="0" xfId="4" applyFont="1" applyFill="1" applyBorder="1" applyAlignment="1">
      <alignment horizontal="left" vertical="center"/>
    </xf>
    <xf numFmtId="0" fontId="35" fillId="2" borderId="0" xfId="0" applyFont="1" applyFill="1" applyBorder="1"/>
    <xf numFmtId="164" fontId="34" fillId="2" borderId="0" xfId="4" applyNumberFormat="1" applyFont="1" applyFill="1" applyBorder="1" applyAlignment="1">
      <alignment horizontal="left" vertical="center"/>
    </xf>
    <xf numFmtId="164" fontId="32" fillId="2" borderId="15" xfId="4" applyNumberFormat="1" applyFont="1" applyFill="1" applyBorder="1" applyAlignment="1">
      <alignment horizontal="left"/>
    </xf>
    <xf numFmtId="164" fontId="36" fillId="2" borderId="15" xfId="4" applyNumberFormat="1" applyFont="1" applyFill="1" applyBorder="1" applyAlignment="1">
      <alignment horizontal="left"/>
    </xf>
    <xf numFmtId="3" fontId="32" fillId="2" borderId="15" xfId="10" applyNumberFormat="1" applyFont="1" applyFill="1" applyBorder="1" applyAlignment="1">
      <alignment horizontal="center" vertical="center"/>
    </xf>
    <xf numFmtId="0" fontId="14" fillId="2" borderId="11" xfId="4" applyFont="1" applyFill="1" applyBorder="1" applyAlignment="1">
      <alignment horizontal="left" vertical="center"/>
    </xf>
    <xf numFmtId="0" fontId="34" fillId="2" borderId="11" xfId="4" applyFont="1" applyFill="1" applyBorder="1" applyAlignment="1">
      <alignment horizontal="left" vertical="center"/>
    </xf>
    <xf numFmtId="171" fontId="14" fillId="2" borderId="11" xfId="4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/>
    </xf>
    <xf numFmtId="0" fontId="4" fillId="2" borderId="8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0" fontId="4" fillId="2" borderId="9" xfId="4" applyFont="1" applyFill="1" applyBorder="1" applyAlignment="1">
      <alignment horizontal="left" vertical="center"/>
    </xf>
    <xf numFmtId="0" fontId="4" fillId="2" borderId="0" xfId="3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166" fontId="6" fillId="2" borderId="3" xfId="4" applyNumberFormat="1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left" vertical="center"/>
    </xf>
    <xf numFmtId="0" fontId="4" fillId="2" borderId="5" xfId="4" applyFont="1" applyFill="1" applyBorder="1" applyAlignment="1">
      <alignment horizontal="left" vertical="center"/>
    </xf>
    <xf numFmtId="166" fontId="6" fillId="2" borderId="10" xfId="4" applyNumberFormat="1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vertical="center"/>
    </xf>
    <xf numFmtId="0" fontId="32" fillId="2" borderId="0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/>
    </xf>
    <xf numFmtId="0" fontId="32" fillId="2" borderId="0" xfId="3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4" applyFont="1" applyFill="1" applyBorder="1" applyAlignment="1">
      <alignment horizontal="left" vertical="center"/>
    </xf>
    <xf numFmtId="0" fontId="38" fillId="2" borderId="0" xfId="0" applyFont="1" applyFill="1" applyBorder="1"/>
    <xf numFmtId="164" fontId="14" fillId="2" borderId="0" xfId="4" applyNumberFormat="1" applyFont="1" applyFill="1" applyBorder="1" applyAlignment="1">
      <alignment horizontal="left" vertical="center"/>
    </xf>
    <xf numFmtId="0" fontId="14" fillId="2" borderId="0" xfId="4" applyFont="1" applyFill="1" applyBorder="1" applyAlignment="1">
      <alignment horizontal="left" vertical="center" wrapText="1"/>
    </xf>
  </cellXfs>
  <cellStyles count="12">
    <cellStyle name="Diseño" xfId="6"/>
    <cellStyle name="Millares" xfId="1" builtinId="3"/>
    <cellStyle name="Millares 2" xfId="7"/>
    <cellStyle name="Millares 3" xfId="10"/>
    <cellStyle name="Normal" xfId="0" builtinId="0"/>
    <cellStyle name="Normal 10" xfId="2"/>
    <cellStyle name="Normal 2" xfId="8"/>
    <cellStyle name="Normal 2 2" xfId="3"/>
    <cellStyle name="Normal 3" xfId="9"/>
    <cellStyle name="Normal_110518 Resumen de carga - Año 2010" xfId="4"/>
    <cellStyle name="Normal_Comparativo carga DPW - ENAPU (6)_110518 Resumen de carga - Año 2010" xfId="5"/>
    <cellStyle name="Porcentaje" xfId="1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K69"/>
  <sheetViews>
    <sheetView showRowColHeaders="0" workbookViewId="0">
      <selection activeCell="E42" sqref="E42"/>
    </sheetView>
  </sheetViews>
  <sheetFormatPr baseColWidth="10" defaultColWidth="11.42578125" defaultRowHeight="15" customHeight="1"/>
  <cols>
    <col min="1" max="1" width="2.7109375" style="2" customWidth="1"/>
    <col min="2" max="2" width="17.5703125" style="2" customWidth="1"/>
    <col min="3" max="3" width="46.7109375" style="2" customWidth="1"/>
    <col min="4" max="4" width="10.7109375" style="2" customWidth="1"/>
    <col min="5" max="9" width="13.7109375" style="2" customWidth="1"/>
    <col min="10" max="16384" width="11.42578125" style="2"/>
  </cols>
  <sheetData>
    <row r="1" spans="1:11" ht="15" customHeight="1">
      <c r="A1" s="1"/>
    </row>
    <row r="2" spans="1:11" ht="15" customHeight="1">
      <c r="B2" s="216" t="s">
        <v>93</v>
      </c>
      <c r="C2" s="216"/>
      <c r="D2" s="216"/>
      <c r="E2" s="216"/>
      <c r="F2" s="216"/>
      <c r="G2" s="216"/>
      <c r="H2" s="216"/>
      <c r="I2" s="216"/>
      <c r="J2" s="81"/>
      <c r="K2" s="81"/>
    </row>
    <row r="3" spans="1:11" ht="15" customHeight="1">
      <c r="B3" s="215"/>
      <c r="C3" s="215"/>
      <c r="D3" s="215"/>
      <c r="E3" s="215"/>
      <c r="F3" s="215"/>
      <c r="G3" s="215"/>
      <c r="H3" s="215"/>
      <c r="I3" s="215"/>
    </row>
    <row r="4" spans="1:11" ht="15" customHeight="1" thickBot="1">
      <c r="B4" s="215" t="s">
        <v>0</v>
      </c>
      <c r="C4" s="215"/>
      <c r="D4" s="215"/>
      <c r="E4" s="215"/>
      <c r="F4" s="215"/>
      <c r="G4" s="215"/>
      <c r="H4" s="215"/>
      <c r="I4" s="215"/>
    </row>
    <row r="5" spans="1:11" ht="20.25" customHeight="1" thickBot="1">
      <c r="B5" s="217" t="s">
        <v>85</v>
      </c>
      <c r="C5" s="217"/>
      <c r="D5" s="25" t="s">
        <v>1</v>
      </c>
      <c r="E5" s="25" t="s">
        <v>189</v>
      </c>
      <c r="F5" s="25" t="s">
        <v>190</v>
      </c>
      <c r="G5" s="25" t="s">
        <v>2</v>
      </c>
      <c r="H5" s="25" t="s">
        <v>3</v>
      </c>
      <c r="I5" s="25" t="s">
        <v>4</v>
      </c>
    </row>
    <row r="6" spans="1:11" ht="18" customHeight="1">
      <c r="B6" s="218" t="s">
        <v>86</v>
      </c>
      <c r="C6" s="218"/>
      <c r="D6" s="26">
        <f t="shared" ref="D6:I6" si="0">+D7+D55</f>
        <v>81867</v>
      </c>
      <c r="E6" s="26">
        <f t="shared" si="0"/>
        <v>26898</v>
      </c>
      <c r="F6" s="26">
        <f t="shared" si="0"/>
        <v>36032</v>
      </c>
      <c r="G6" s="26">
        <f t="shared" si="0"/>
        <v>15138</v>
      </c>
      <c r="H6" s="26">
        <f t="shared" si="0"/>
        <v>3449</v>
      </c>
      <c r="I6" s="26">
        <f t="shared" si="0"/>
        <v>350</v>
      </c>
    </row>
    <row r="7" spans="1:11" s="3" customFormat="1" ht="18" customHeight="1" thickBot="1">
      <c r="B7" s="14" t="s">
        <v>5</v>
      </c>
      <c r="C7" s="14"/>
      <c r="D7" s="23">
        <f>+SUM(E7:I7)</f>
        <v>81222</v>
      </c>
      <c r="E7" s="24">
        <f>+SUM(E8:E54)</f>
        <v>26806</v>
      </c>
      <c r="F7" s="24">
        <f t="shared" ref="F7:I7" si="1">+SUM(F8:F54)</f>
        <v>35999</v>
      </c>
      <c r="G7" s="24">
        <f t="shared" si="1"/>
        <v>14620</v>
      </c>
      <c r="H7" s="24">
        <f t="shared" si="1"/>
        <v>3447</v>
      </c>
      <c r="I7" s="24">
        <f t="shared" si="1"/>
        <v>350</v>
      </c>
      <c r="J7" s="4"/>
    </row>
    <row r="8" spans="1:11" ht="15" customHeight="1">
      <c r="B8" s="219" t="s">
        <v>6</v>
      </c>
      <c r="C8" s="5" t="s">
        <v>7</v>
      </c>
      <c r="D8" s="6">
        <f t="shared" ref="D8:D65" si="2">+SUM(E8:I8)</f>
        <v>2457</v>
      </c>
      <c r="E8" s="7">
        <v>99</v>
      </c>
      <c r="F8" s="7">
        <v>123</v>
      </c>
      <c r="G8" s="7">
        <v>2235</v>
      </c>
      <c r="H8" s="8">
        <v>0</v>
      </c>
      <c r="I8" s="8">
        <v>0</v>
      </c>
      <c r="J8" s="4"/>
    </row>
    <row r="9" spans="1:11" ht="15" customHeight="1">
      <c r="B9" s="213"/>
      <c r="C9" s="9" t="s">
        <v>8</v>
      </c>
      <c r="D9" s="10">
        <f t="shared" si="2"/>
        <v>1649</v>
      </c>
      <c r="E9" s="11">
        <v>797</v>
      </c>
      <c r="F9" s="11">
        <v>430</v>
      </c>
      <c r="G9" s="11">
        <v>422</v>
      </c>
      <c r="H9" s="4">
        <v>0</v>
      </c>
      <c r="I9" s="4">
        <v>0</v>
      </c>
      <c r="J9" s="4"/>
    </row>
    <row r="10" spans="1:11" s="3" customFormat="1" ht="15" customHeight="1">
      <c r="B10" s="40" t="s">
        <v>9</v>
      </c>
      <c r="C10" s="40" t="s">
        <v>10</v>
      </c>
      <c r="D10" s="41">
        <f t="shared" si="2"/>
        <v>1405</v>
      </c>
      <c r="E10" s="43">
        <v>382</v>
      </c>
      <c r="F10" s="43">
        <v>1001</v>
      </c>
      <c r="G10" s="43">
        <v>22</v>
      </c>
      <c r="H10" s="42">
        <v>0</v>
      </c>
      <c r="I10" s="42">
        <v>0</v>
      </c>
      <c r="J10" s="4"/>
    </row>
    <row r="11" spans="1:11" ht="15" customHeight="1">
      <c r="B11" s="212" t="s">
        <v>11</v>
      </c>
      <c r="C11" s="44" t="s">
        <v>12</v>
      </c>
      <c r="D11" s="35">
        <f t="shared" si="2"/>
        <v>1602</v>
      </c>
      <c r="E11" s="48">
        <v>212</v>
      </c>
      <c r="F11" s="48">
        <v>877</v>
      </c>
      <c r="G11" s="48">
        <v>513</v>
      </c>
      <c r="H11" s="36">
        <v>0</v>
      </c>
      <c r="I11" s="36">
        <v>0</v>
      </c>
      <c r="J11" s="4"/>
    </row>
    <row r="12" spans="1:11" ht="15" customHeight="1">
      <c r="B12" s="213"/>
      <c r="C12" s="9" t="s">
        <v>13</v>
      </c>
      <c r="D12" s="10">
        <f t="shared" si="2"/>
        <v>2574</v>
      </c>
      <c r="E12" s="4">
        <v>0</v>
      </c>
      <c r="F12" s="4">
        <v>2574</v>
      </c>
      <c r="G12" s="4">
        <v>0</v>
      </c>
      <c r="H12" s="4">
        <v>0</v>
      </c>
      <c r="I12" s="4">
        <v>0</v>
      </c>
      <c r="J12" s="4"/>
    </row>
    <row r="13" spans="1:11" ht="15" customHeight="1">
      <c r="B13" s="213"/>
      <c r="C13" s="9" t="s">
        <v>14</v>
      </c>
      <c r="D13" s="10">
        <f t="shared" si="2"/>
        <v>211</v>
      </c>
      <c r="E13" s="4">
        <v>0</v>
      </c>
      <c r="F13" s="4">
        <v>211</v>
      </c>
      <c r="G13" s="4">
        <v>0</v>
      </c>
      <c r="H13" s="4">
        <v>0</v>
      </c>
      <c r="I13" s="4">
        <v>0</v>
      </c>
      <c r="J13" s="4"/>
    </row>
    <row r="14" spans="1:11" ht="15" customHeight="1">
      <c r="B14" s="214"/>
      <c r="C14" s="37" t="s">
        <v>15</v>
      </c>
      <c r="D14" s="38">
        <f t="shared" si="2"/>
        <v>3041</v>
      </c>
      <c r="E14" s="39">
        <v>0</v>
      </c>
      <c r="F14" s="39">
        <v>0</v>
      </c>
      <c r="G14" s="39">
        <v>3041</v>
      </c>
      <c r="H14" s="39">
        <v>0</v>
      </c>
      <c r="I14" s="39">
        <v>0</v>
      </c>
      <c r="J14" s="4"/>
    </row>
    <row r="15" spans="1:11" ht="15" customHeight="1">
      <c r="B15" s="12" t="s">
        <v>16</v>
      </c>
      <c r="C15" s="12" t="s">
        <v>17</v>
      </c>
      <c r="D15" s="13">
        <f t="shared" si="2"/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/>
    </row>
    <row r="16" spans="1:11" s="3" customFormat="1" ht="15" customHeight="1">
      <c r="B16" s="212" t="s">
        <v>18</v>
      </c>
      <c r="C16" s="34" t="s">
        <v>19</v>
      </c>
      <c r="D16" s="35">
        <f t="shared" si="2"/>
        <v>401</v>
      </c>
      <c r="E16" s="36">
        <v>0</v>
      </c>
      <c r="F16" s="36">
        <v>0</v>
      </c>
      <c r="G16" s="36">
        <v>401</v>
      </c>
      <c r="H16" s="36">
        <v>0</v>
      </c>
      <c r="I16" s="36">
        <v>0</v>
      </c>
      <c r="J16" s="4"/>
    </row>
    <row r="17" spans="2:10" s="3" customFormat="1" ht="15" customHeight="1">
      <c r="B17" s="214"/>
      <c r="C17" s="37" t="s">
        <v>20</v>
      </c>
      <c r="D17" s="38">
        <f t="shared" si="2"/>
        <v>2063</v>
      </c>
      <c r="E17" s="45">
        <v>1628</v>
      </c>
      <c r="F17" s="45">
        <v>427</v>
      </c>
      <c r="G17" s="45">
        <v>8</v>
      </c>
      <c r="H17" s="39">
        <v>0</v>
      </c>
      <c r="I17" s="39">
        <v>0</v>
      </c>
      <c r="J17" s="4"/>
    </row>
    <row r="18" spans="2:10" ht="15" customHeight="1">
      <c r="B18" s="213" t="s">
        <v>21</v>
      </c>
      <c r="C18" s="12" t="s">
        <v>22</v>
      </c>
      <c r="D18" s="10">
        <f t="shared" si="2"/>
        <v>589</v>
      </c>
      <c r="E18" s="11">
        <v>522</v>
      </c>
      <c r="F18" s="11">
        <v>62</v>
      </c>
      <c r="G18" s="11">
        <v>5</v>
      </c>
      <c r="H18" s="4">
        <v>0</v>
      </c>
      <c r="I18" s="4">
        <v>0</v>
      </c>
      <c r="J18" s="4"/>
    </row>
    <row r="19" spans="2:10" ht="15" customHeight="1">
      <c r="B19" s="213"/>
      <c r="C19" s="9" t="s">
        <v>23</v>
      </c>
      <c r="D19" s="10">
        <f t="shared" si="2"/>
        <v>423</v>
      </c>
      <c r="E19" s="11">
        <v>341</v>
      </c>
      <c r="F19" s="11">
        <v>14</v>
      </c>
      <c r="G19" s="11">
        <v>68</v>
      </c>
      <c r="H19" s="4">
        <v>0</v>
      </c>
      <c r="I19" s="4">
        <v>0</v>
      </c>
      <c r="J19" s="4"/>
    </row>
    <row r="20" spans="2:10" s="3" customFormat="1" ht="15" customHeight="1">
      <c r="B20" s="213"/>
      <c r="C20" s="12" t="s">
        <v>24</v>
      </c>
      <c r="D20" s="10">
        <f t="shared" si="2"/>
        <v>235</v>
      </c>
      <c r="E20" s="4">
        <v>0</v>
      </c>
      <c r="F20" s="4">
        <v>0</v>
      </c>
      <c r="G20" s="4">
        <v>235</v>
      </c>
      <c r="H20" s="4">
        <v>0</v>
      </c>
      <c r="I20" s="4">
        <v>0</v>
      </c>
      <c r="J20" s="4"/>
    </row>
    <row r="21" spans="2:10" ht="15" customHeight="1">
      <c r="B21" s="213"/>
      <c r="C21" s="12" t="s">
        <v>25</v>
      </c>
      <c r="D21" s="10">
        <f t="shared" si="2"/>
        <v>43</v>
      </c>
      <c r="E21" s="4">
        <v>0</v>
      </c>
      <c r="F21" s="11">
        <v>43</v>
      </c>
      <c r="G21" s="4">
        <v>0</v>
      </c>
      <c r="H21" s="4">
        <v>0</v>
      </c>
      <c r="I21" s="4">
        <v>0</v>
      </c>
      <c r="J21" s="4"/>
    </row>
    <row r="22" spans="2:10" ht="15" customHeight="1">
      <c r="B22" s="213"/>
      <c r="C22" s="12" t="s">
        <v>26</v>
      </c>
      <c r="D22" s="10">
        <f t="shared" si="2"/>
        <v>54</v>
      </c>
      <c r="E22" s="4">
        <v>0</v>
      </c>
      <c r="F22" s="11">
        <v>54</v>
      </c>
      <c r="G22" s="4">
        <v>0</v>
      </c>
      <c r="H22" s="4">
        <v>0</v>
      </c>
      <c r="I22" s="4">
        <v>0</v>
      </c>
      <c r="J22" s="4"/>
    </row>
    <row r="23" spans="2:10" ht="15" customHeight="1">
      <c r="B23" s="47" t="s">
        <v>27</v>
      </c>
      <c r="C23" s="47" t="s">
        <v>28</v>
      </c>
      <c r="D23" s="41">
        <f t="shared" si="2"/>
        <v>1824</v>
      </c>
      <c r="E23" s="42">
        <v>0</v>
      </c>
      <c r="F23" s="43">
        <v>1824</v>
      </c>
      <c r="G23" s="42">
        <v>0</v>
      </c>
      <c r="H23" s="42">
        <v>0</v>
      </c>
      <c r="I23" s="42">
        <v>0</v>
      </c>
      <c r="J23" s="4"/>
    </row>
    <row r="24" spans="2:10" ht="15" customHeight="1">
      <c r="B24" s="47" t="s">
        <v>29</v>
      </c>
      <c r="C24" s="47" t="s">
        <v>30</v>
      </c>
      <c r="D24" s="41">
        <f t="shared" si="2"/>
        <v>113</v>
      </c>
      <c r="E24" s="42">
        <v>0</v>
      </c>
      <c r="F24" s="43">
        <v>95</v>
      </c>
      <c r="G24" s="42">
        <v>18</v>
      </c>
      <c r="H24" s="42">
        <v>0</v>
      </c>
      <c r="I24" s="42">
        <v>0</v>
      </c>
      <c r="J24" s="4"/>
    </row>
    <row r="25" spans="2:10" ht="15" customHeight="1">
      <c r="B25" s="212" t="s">
        <v>31</v>
      </c>
      <c r="C25" s="34" t="s">
        <v>32</v>
      </c>
      <c r="D25" s="46">
        <f t="shared" si="2"/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4"/>
    </row>
    <row r="26" spans="2:10" s="3" customFormat="1" ht="15" customHeight="1">
      <c r="B26" s="213"/>
      <c r="C26" s="12" t="s">
        <v>25</v>
      </c>
      <c r="D26" s="13">
        <f t="shared" si="2"/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/>
    </row>
    <row r="27" spans="2:10" s="3" customFormat="1" ht="15" customHeight="1">
      <c r="B27" s="214"/>
      <c r="C27" s="37" t="s">
        <v>33</v>
      </c>
      <c r="D27" s="38">
        <f t="shared" si="2"/>
        <v>256</v>
      </c>
      <c r="E27" s="39">
        <v>0</v>
      </c>
      <c r="F27" s="39">
        <v>0</v>
      </c>
      <c r="G27" s="39">
        <v>256</v>
      </c>
      <c r="H27" s="39">
        <v>0</v>
      </c>
      <c r="I27" s="39">
        <v>0</v>
      </c>
      <c r="J27" s="4"/>
    </row>
    <row r="28" spans="2:10" ht="15" customHeight="1">
      <c r="B28" s="12" t="s">
        <v>34</v>
      </c>
      <c r="C28" s="12" t="s">
        <v>35</v>
      </c>
      <c r="D28" s="13">
        <f t="shared" si="2"/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/>
    </row>
    <row r="29" spans="2:10" ht="15" customHeight="1">
      <c r="B29" s="212" t="s">
        <v>36</v>
      </c>
      <c r="C29" s="44" t="s">
        <v>26</v>
      </c>
      <c r="D29" s="35">
        <f t="shared" si="2"/>
        <v>45</v>
      </c>
      <c r="E29" s="36">
        <v>0</v>
      </c>
      <c r="F29" s="36">
        <v>45</v>
      </c>
      <c r="G29" s="36">
        <v>0</v>
      </c>
      <c r="H29" s="36">
        <v>0</v>
      </c>
      <c r="I29" s="36">
        <v>0</v>
      </c>
      <c r="J29" s="4"/>
    </row>
    <row r="30" spans="2:10" ht="15" customHeight="1">
      <c r="B30" s="213"/>
      <c r="C30" s="9" t="s">
        <v>37</v>
      </c>
      <c r="D30" s="10">
        <f t="shared" si="2"/>
        <v>7017</v>
      </c>
      <c r="E30" s="11">
        <v>4437</v>
      </c>
      <c r="F30" s="11">
        <v>1074</v>
      </c>
      <c r="G30" s="11">
        <v>1506</v>
      </c>
      <c r="H30" s="4">
        <v>0</v>
      </c>
      <c r="I30" s="4">
        <v>0</v>
      </c>
      <c r="J30" s="4"/>
    </row>
    <row r="31" spans="2:10" ht="15" customHeight="1">
      <c r="B31" s="213"/>
      <c r="C31" s="9" t="s">
        <v>38</v>
      </c>
      <c r="D31" s="10">
        <f t="shared" si="2"/>
        <v>387</v>
      </c>
      <c r="E31" s="4">
        <v>0</v>
      </c>
      <c r="F31" s="4">
        <v>0</v>
      </c>
      <c r="G31" s="4">
        <v>387</v>
      </c>
      <c r="H31" s="4">
        <v>0</v>
      </c>
      <c r="I31" s="4">
        <v>0</v>
      </c>
      <c r="J31" s="4"/>
    </row>
    <row r="32" spans="2:10" s="3" customFormat="1" ht="15" customHeight="1">
      <c r="B32" s="213"/>
      <c r="C32" s="12" t="s">
        <v>39</v>
      </c>
      <c r="D32" s="10">
        <f t="shared" si="2"/>
        <v>163</v>
      </c>
      <c r="E32" s="4">
        <v>134</v>
      </c>
      <c r="F32" s="4">
        <v>29</v>
      </c>
      <c r="G32" s="4">
        <v>0</v>
      </c>
      <c r="H32" s="4">
        <v>0</v>
      </c>
      <c r="I32" s="4">
        <v>0</v>
      </c>
      <c r="J32" s="4"/>
    </row>
    <row r="33" spans="2:10" s="3" customFormat="1" ht="15" customHeight="1">
      <c r="B33" s="213"/>
      <c r="C33" s="12" t="s">
        <v>40</v>
      </c>
      <c r="D33" s="13">
        <f t="shared" si="2"/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/>
    </row>
    <row r="34" spans="2:10" ht="15" customHeight="1">
      <c r="B34" s="213"/>
      <c r="C34" s="12" t="s">
        <v>41</v>
      </c>
      <c r="D34" s="10">
        <f t="shared" si="2"/>
        <v>35</v>
      </c>
      <c r="E34" s="4">
        <v>0</v>
      </c>
      <c r="F34" s="4">
        <v>35</v>
      </c>
      <c r="G34" s="4">
        <v>0</v>
      </c>
      <c r="H34" s="4">
        <v>0</v>
      </c>
      <c r="I34" s="4">
        <v>0</v>
      </c>
      <c r="J34" s="4"/>
    </row>
    <row r="35" spans="2:10" ht="15" customHeight="1">
      <c r="B35" s="213"/>
      <c r="C35" s="9" t="s">
        <v>42</v>
      </c>
      <c r="D35" s="10">
        <f t="shared" si="2"/>
        <v>34</v>
      </c>
      <c r="E35" s="4">
        <v>34</v>
      </c>
      <c r="F35" s="4">
        <v>0</v>
      </c>
      <c r="G35" s="4">
        <v>0</v>
      </c>
      <c r="H35" s="4">
        <v>0</v>
      </c>
      <c r="I35" s="4">
        <v>0</v>
      </c>
      <c r="J35" s="4"/>
    </row>
    <row r="36" spans="2:10" ht="15" customHeight="1">
      <c r="B36" s="213"/>
      <c r="C36" s="12" t="s">
        <v>43</v>
      </c>
      <c r="D36" s="10">
        <f t="shared" si="2"/>
        <v>282</v>
      </c>
      <c r="E36" s="4">
        <v>0</v>
      </c>
      <c r="F36" s="4">
        <v>282</v>
      </c>
      <c r="G36" s="4">
        <v>0</v>
      </c>
      <c r="H36" s="4">
        <v>0</v>
      </c>
      <c r="I36" s="4">
        <v>0</v>
      </c>
      <c r="J36" s="4"/>
    </row>
    <row r="37" spans="2:10" ht="15" customHeight="1">
      <c r="B37" s="213"/>
      <c r="C37" s="12" t="s">
        <v>44</v>
      </c>
      <c r="D37" s="10">
        <f t="shared" si="2"/>
        <v>13956</v>
      </c>
      <c r="E37" s="11">
        <v>8777</v>
      </c>
      <c r="F37" s="11">
        <v>4317</v>
      </c>
      <c r="G37" s="11">
        <v>457</v>
      </c>
      <c r="H37" s="11">
        <v>405</v>
      </c>
      <c r="I37" s="4">
        <v>0</v>
      </c>
      <c r="J37" s="4"/>
    </row>
    <row r="38" spans="2:10" ht="15" customHeight="1">
      <c r="B38" s="214"/>
      <c r="C38" s="37" t="s">
        <v>45</v>
      </c>
      <c r="D38" s="38">
        <f t="shared" si="2"/>
        <v>12023</v>
      </c>
      <c r="E38" s="45">
        <v>5206</v>
      </c>
      <c r="F38" s="45">
        <v>3775</v>
      </c>
      <c r="G38" s="39">
        <v>0</v>
      </c>
      <c r="H38" s="45">
        <v>3042</v>
      </c>
      <c r="I38" s="39">
        <v>0</v>
      </c>
      <c r="J38" s="4"/>
    </row>
    <row r="39" spans="2:10" ht="15" customHeight="1">
      <c r="B39" s="213" t="s">
        <v>46</v>
      </c>
      <c r="C39" s="12" t="s">
        <v>47</v>
      </c>
      <c r="D39" s="10">
        <f t="shared" si="2"/>
        <v>2101</v>
      </c>
      <c r="E39" s="11">
        <v>1024</v>
      </c>
      <c r="F39" s="4">
        <v>0</v>
      </c>
      <c r="G39" s="11">
        <v>1077</v>
      </c>
      <c r="H39" s="4">
        <v>0</v>
      </c>
      <c r="I39" s="4">
        <v>0</v>
      </c>
      <c r="J39" s="4"/>
    </row>
    <row r="40" spans="2:10" ht="15" customHeight="1">
      <c r="B40" s="213"/>
      <c r="C40" s="12" t="s">
        <v>48</v>
      </c>
      <c r="D40" s="10">
        <f t="shared" si="2"/>
        <v>440</v>
      </c>
      <c r="E40" s="11">
        <v>440</v>
      </c>
      <c r="F40" s="4">
        <v>0</v>
      </c>
      <c r="G40" s="4">
        <v>0</v>
      </c>
      <c r="H40" s="4">
        <v>0</v>
      </c>
      <c r="I40" s="4">
        <v>0</v>
      </c>
      <c r="J40" s="4"/>
    </row>
    <row r="41" spans="2:10" ht="15" customHeight="1">
      <c r="B41" s="40" t="s">
        <v>49</v>
      </c>
      <c r="C41" s="40" t="s">
        <v>50</v>
      </c>
      <c r="D41" s="41">
        <f t="shared" si="2"/>
        <v>3975</v>
      </c>
      <c r="E41" s="42">
        <v>0</v>
      </c>
      <c r="F41" s="43">
        <v>3975</v>
      </c>
      <c r="G41" s="42">
        <v>0</v>
      </c>
      <c r="H41" s="42">
        <v>0</v>
      </c>
      <c r="I41" s="42">
        <v>0</v>
      </c>
      <c r="J41" s="4"/>
    </row>
    <row r="42" spans="2:10" ht="15" customHeight="1">
      <c r="B42" s="213" t="s">
        <v>51</v>
      </c>
      <c r="C42" s="12" t="s">
        <v>52</v>
      </c>
      <c r="D42" s="10">
        <f t="shared" si="2"/>
        <v>411</v>
      </c>
      <c r="E42" s="4">
        <v>0</v>
      </c>
      <c r="F42" s="4">
        <v>0</v>
      </c>
      <c r="G42" s="4">
        <v>411</v>
      </c>
      <c r="H42" s="4">
        <v>0</v>
      </c>
      <c r="I42" s="4">
        <v>0</v>
      </c>
      <c r="J42" s="4"/>
    </row>
    <row r="43" spans="2:10" ht="15" customHeight="1">
      <c r="B43" s="213"/>
      <c r="C43" s="12" t="s">
        <v>53</v>
      </c>
      <c r="D43" s="10">
        <f t="shared" si="2"/>
        <v>2658</v>
      </c>
      <c r="E43" s="4">
        <v>0</v>
      </c>
      <c r="F43" s="11">
        <v>1446</v>
      </c>
      <c r="G43" s="11">
        <v>1212</v>
      </c>
      <c r="H43" s="4">
        <v>0</v>
      </c>
      <c r="I43" s="4">
        <v>0</v>
      </c>
      <c r="J43" s="4"/>
    </row>
    <row r="44" spans="2:10" ht="15" customHeight="1">
      <c r="B44" s="213"/>
      <c r="C44" s="12" t="s">
        <v>54</v>
      </c>
      <c r="D44" s="10">
        <f t="shared" si="2"/>
        <v>1548</v>
      </c>
      <c r="E44" s="4">
        <v>666</v>
      </c>
      <c r="F44" s="11">
        <v>792</v>
      </c>
      <c r="G44" s="11">
        <v>90</v>
      </c>
      <c r="H44" s="4">
        <v>0</v>
      </c>
      <c r="I44" s="4">
        <v>0</v>
      </c>
      <c r="J44" s="4"/>
    </row>
    <row r="45" spans="2:10" ht="15" customHeight="1">
      <c r="B45" s="40" t="s">
        <v>55</v>
      </c>
      <c r="C45" s="40" t="s">
        <v>56</v>
      </c>
      <c r="D45" s="41">
        <f t="shared" si="2"/>
        <v>9993</v>
      </c>
      <c r="E45" s="42">
        <v>2</v>
      </c>
      <c r="F45" s="43">
        <v>9832</v>
      </c>
      <c r="G45" s="43">
        <v>159</v>
      </c>
      <c r="H45" s="42">
        <v>0</v>
      </c>
      <c r="I45" s="42">
        <v>0</v>
      </c>
      <c r="J45" s="4"/>
    </row>
    <row r="46" spans="2:10" ht="15" customHeight="1">
      <c r="B46" s="40" t="s">
        <v>57</v>
      </c>
      <c r="C46" s="40" t="s">
        <v>58</v>
      </c>
      <c r="D46" s="41">
        <f t="shared" si="2"/>
        <v>19</v>
      </c>
      <c r="E46" s="42">
        <v>0</v>
      </c>
      <c r="F46" s="42">
        <v>19</v>
      </c>
      <c r="G46" s="42">
        <v>0</v>
      </c>
      <c r="H46" s="42">
        <v>0</v>
      </c>
      <c r="I46" s="42">
        <v>0</v>
      </c>
      <c r="J46" s="4"/>
    </row>
    <row r="47" spans="2:10" ht="15" customHeight="1">
      <c r="B47" s="40" t="s">
        <v>59</v>
      </c>
      <c r="C47" s="40" t="s">
        <v>60</v>
      </c>
      <c r="D47" s="41">
        <f t="shared" si="2"/>
        <v>3234</v>
      </c>
      <c r="E47" s="43">
        <v>1364</v>
      </c>
      <c r="F47" s="43">
        <v>1267</v>
      </c>
      <c r="G47" s="43">
        <v>395</v>
      </c>
      <c r="H47" s="42">
        <v>0</v>
      </c>
      <c r="I47" s="42">
        <v>208</v>
      </c>
      <c r="J47" s="4"/>
    </row>
    <row r="48" spans="2:10" ht="15" customHeight="1">
      <c r="B48" s="40" t="s">
        <v>61</v>
      </c>
      <c r="C48" s="40" t="s">
        <v>62</v>
      </c>
      <c r="D48" s="41">
        <f t="shared" si="2"/>
        <v>1113</v>
      </c>
      <c r="E48" s="42">
        <v>234</v>
      </c>
      <c r="F48" s="42">
        <v>0</v>
      </c>
      <c r="G48" s="42">
        <v>879</v>
      </c>
      <c r="H48" s="42">
        <v>0</v>
      </c>
      <c r="I48" s="42">
        <v>0</v>
      </c>
      <c r="J48" s="4"/>
    </row>
    <row r="49" spans="2:10" ht="15" customHeight="1">
      <c r="B49" s="213" t="s">
        <v>63</v>
      </c>
      <c r="C49" s="9" t="s">
        <v>88</v>
      </c>
      <c r="D49" s="10">
        <f t="shared" si="2"/>
        <v>1030</v>
      </c>
      <c r="E49" s="4">
        <v>0</v>
      </c>
      <c r="F49" s="4">
        <v>573</v>
      </c>
      <c r="G49" s="4">
        <v>457</v>
      </c>
      <c r="H49" s="4">
        <v>0</v>
      </c>
      <c r="I49" s="4">
        <v>0</v>
      </c>
      <c r="J49" s="4"/>
    </row>
    <row r="50" spans="2:10" ht="15" customHeight="1">
      <c r="B50" s="213"/>
      <c r="C50" s="12" t="s">
        <v>64</v>
      </c>
      <c r="D50" s="10">
        <f t="shared" si="2"/>
        <v>453</v>
      </c>
      <c r="E50" s="4">
        <v>0</v>
      </c>
      <c r="F50" s="4">
        <v>125</v>
      </c>
      <c r="G50" s="4">
        <v>328</v>
      </c>
      <c r="H50" s="4">
        <v>0</v>
      </c>
      <c r="I50" s="4">
        <v>0</v>
      </c>
      <c r="J50" s="4"/>
    </row>
    <row r="51" spans="2:10" s="3" customFormat="1" ht="15" customHeight="1">
      <c r="B51" s="213"/>
      <c r="C51" s="12" t="s">
        <v>65</v>
      </c>
      <c r="D51" s="10">
        <f t="shared" si="2"/>
        <v>469</v>
      </c>
      <c r="E51" s="4">
        <v>71</v>
      </c>
      <c r="F51" s="4">
        <v>395</v>
      </c>
      <c r="G51" s="4">
        <v>3</v>
      </c>
      <c r="H51" s="4">
        <v>0</v>
      </c>
      <c r="I51" s="4">
        <v>0</v>
      </c>
      <c r="J51" s="4"/>
    </row>
    <row r="52" spans="2:10" s="3" customFormat="1" ht="15" customHeight="1">
      <c r="B52" s="213"/>
      <c r="C52" s="9" t="s">
        <v>87</v>
      </c>
      <c r="D52" s="10">
        <f t="shared" si="2"/>
        <v>357</v>
      </c>
      <c r="E52" s="4">
        <v>41</v>
      </c>
      <c r="F52" s="4">
        <v>283</v>
      </c>
      <c r="G52" s="4">
        <v>33</v>
      </c>
      <c r="H52" s="4">
        <v>0</v>
      </c>
      <c r="I52" s="4">
        <v>0</v>
      </c>
      <c r="J52" s="4"/>
    </row>
    <row r="53" spans="2:10" ht="15" customHeight="1">
      <c r="B53" s="213"/>
      <c r="C53" s="9" t="s">
        <v>66</v>
      </c>
      <c r="D53" s="10">
        <f t="shared" si="2"/>
        <v>144</v>
      </c>
      <c r="E53" s="4">
        <v>0</v>
      </c>
      <c r="F53" s="4">
        <v>0</v>
      </c>
      <c r="G53" s="4">
        <v>2</v>
      </c>
      <c r="H53" s="4">
        <v>0</v>
      </c>
      <c r="I53" s="4">
        <v>142</v>
      </c>
      <c r="J53" s="4"/>
    </row>
    <row r="54" spans="2:10" ht="15" customHeight="1">
      <c r="B54" s="213"/>
      <c r="C54" s="9" t="s">
        <v>67</v>
      </c>
      <c r="D54" s="10">
        <f t="shared" si="2"/>
        <v>395</v>
      </c>
      <c r="E54" s="4">
        <v>395</v>
      </c>
      <c r="F54" s="4">
        <v>0</v>
      </c>
      <c r="G54" s="4">
        <v>0</v>
      </c>
      <c r="H54" s="4">
        <v>0</v>
      </c>
      <c r="I54" s="4">
        <v>0</v>
      </c>
      <c r="J54" s="4"/>
    </row>
    <row r="55" spans="2:10" s="3" customFormat="1" ht="18" customHeight="1">
      <c r="B55" s="27" t="s">
        <v>68</v>
      </c>
      <c r="C55" s="15"/>
      <c r="D55" s="10">
        <f t="shared" si="2"/>
        <v>645</v>
      </c>
      <c r="E55" s="16">
        <f>+SUM(E56:E65)</f>
        <v>92</v>
      </c>
      <c r="F55" s="16">
        <f t="shared" ref="F55:I55" si="3">+SUM(F56:F65)</f>
        <v>33</v>
      </c>
      <c r="G55" s="16">
        <f t="shared" si="3"/>
        <v>518</v>
      </c>
      <c r="H55" s="16">
        <f t="shared" si="3"/>
        <v>2</v>
      </c>
      <c r="I55" s="16">
        <f t="shared" si="3"/>
        <v>0</v>
      </c>
      <c r="J55" s="4"/>
    </row>
    <row r="56" spans="2:10" ht="15" customHeight="1">
      <c r="B56" s="220" t="s">
        <v>69</v>
      </c>
      <c r="C56" s="28" t="s">
        <v>70</v>
      </c>
      <c r="D56" s="29">
        <f t="shared" si="2"/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4"/>
    </row>
    <row r="57" spans="2:10" ht="15" customHeight="1">
      <c r="B57" s="213"/>
      <c r="C57" s="9" t="s">
        <v>71</v>
      </c>
      <c r="D57" s="13">
        <f t="shared" si="2"/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/>
    </row>
    <row r="58" spans="2:10" ht="15" customHeight="1">
      <c r="B58" s="213"/>
      <c r="C58" s="9" t="s">
        <v>72</v>
      </c>
      <c r="D58" s="13">
        <f t="shared" si="2"/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/>
    </row>
    <row r="59" spans="2:10" ht="15" customHeight="1">
      <c r="B59" s="213"/>
      <c r="C59" s="12" t="s">
        <v>73</v>
      </c>
      <c r="D59" s="10">
        <f t="shared" si="2"/>
        <v>350</v>
      </c>
      <c r="E59" s="4">
        <v>79</v>
      </c>
      <c r="F59" s="4">
        <v>33</v>
      </c>
      <c r="G59" s="4">
        <v>236</v>
      </c>
      <c r="H59" s="4">
        <v>2</v>
      </c>
      <c r="I59" s="4">
        <v>0</v>
      </c>
      <c r="J59" s="4"/>
    </row>
    <row r="60" spans="2:10" ht="15" customHeight="1">
      <c r="B60" s="213"/>
      <c r="C60" s="9" t="s">
        <v>74</v>
      </c>
      <c r="D60" s="13">
        <f t="shared" si="2"/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/>
    </row>
    <row r="61" spans="2:10" ht="15" customHeight="1">
      <c r="B61" s="213"/>
      <c r="C61" s="9" t="s">
        <v>75</v>
      </c>
      <c r="D61" s="13">
        <f t="shared" si="2"/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/>
    </row>
    <row r="62" spans="2:10" ht="15" customHeight="1">
      <c r="B62" s="213"/>
      <c r="C62" s="9" t="s">
        <v>76</v>
      </c>
      <c r="D62" s="13">
        <f t="shared" si="2"/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/>
    </row>
    <row r="63" spans="2:10" ht="15" customHeight="1">
      <c r="B63" s="212" t="s">
        <v>77</v>
      </c>
      <c r="C63" s="34" t="s">
        <v>78</v>
      </c>
      <c r="D63" s="35">
        <f t="shared" si="2"/>
        <v>28</v>
      </c>
      <c r="E63" s="36">
        <v>0</v>
      </c>
      <c r="F63" s="36">
        <v>0</v>
      </c>
      <c r="G63" s="36">
        <v>28</v>
      </c>
      <c r="H63" s="36">
        <v>0</v>
      </c>
      <c r="I63" s="36">
        <v>0</v>
      </c>
      <c r="J63" s="4"/>
    </row>
    <row r="64" spans="2:10" ht="15" customHeight="1">
      <c r="B64" s="214"/>
      <c r="C64" s="37" t="s">
        <v>79</v>
      </c>
      <c r="D64" s="38">
        <f t="shared" si="2"/>
        <v>103</v>
      </c>
      <c r="E64" s="39">
        <v>0</v>
      </c>
      <c r="F64" s="39">
        <v>0</v>
      </c>
      <c r="G64" s="39">
        <v>103</v>
      </c>
      <c r="H64" s="39">
        <v>0</v>
      </c>
      <c r="I64" s="39">
        <v>0</v>
      </c>
      <c r="J64" s="4"/>
    </row>
    <row r="65" spans="2:10" ht="15" customHeight="1" thickBot="1">
      <c r="B65" s="31" t="s">
        <v>80</v>
      </c>
      <c r="C65" s="31" t="s">
        <v>81</v>
      </c>
      <c r="D65" s="32">
        <f t="shared" si="2"/>
        <v>164</v>
      </c>
      <c r="E65" s="33">
        <v>13</v>
      </c>
      <c r="F65" s="33">
        <v>0</v>
      </c>
      <c r="G65" s="33">
        <v>151</v>
      </c>
      <c r="H65" s="33">
        <v>0</v>
      </c>
      <c r="I65" s="33">
        <v>0</v>
      </c>
      <c r="J65" s="4"/>
    </row>
    <row r="66" spans="2:10" ht="15" customHeight="1">
      <c r="B66" s="17" t="s">
        <v>82</v>
      </c>
      <c r="C66" s="18"/>
    </row>
    <row r="67" spans="2:10" ht="15" customHeight="1">
      <c r="B67" s="17" t="s">
        <v>83</v>
      </c>
      <c r="C67" s="18"/>
    </row>
    <row r="68" spans="2:10" ht="15" customHeight="1">
      <c r="B68" s="19" t="s">
        <v>92</v>
      </c>
      <c r="C68" s="20"/>
    </row>
    <row r="69" spans="2:10" ht="15" customHeight="1">
      <c r="B69" s="21" t="s">
        <v>84</v>
      </c>
      <c r="C69" s="22"/>
    </row>
  </sheetData>
  <mergeCells count="16">
    <mergeCell ref="B49:B54"/>
    <mergeCell ref="B56:B62"/>
    <mergeCell ref="B63:B64"/>
    <mergeCell ref="B16:B17"/>
    <mergeCell ref="B18:B22"/>
    <mergeCell ref="B25:B27"/>
    <mergeCell ref="B29:B38"/>
    <mergeCell ref="B39:B40"/>
    <mergeCell ref="B42:B44"/>
    <mergeCell ref="B11:B14"/>
    <mergeCell ref="B4:I4"/>
    <mergeCell ref="B2:I2"/>
    <mergeCell ref="B3:I3"/>
    <mergeCell ref="B5:C5"/>
    <mergeCell ref="B6:C6"/>
    <mergeCell ref="B8:B9"/>
  </mergeCells>
  <hyperlinks>
    <hyperlink ref="A1" location="ACUÁTICO!A1" display="A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showRowColHeaders="0" workbookViewId="0">
      <selection activeCell="D7" sqref="D7"/>
    </sheetView>
  </sheetViews>
  <sheetFormatPr baseColWidth="10" defaultColWidth="11.42578125" defaultRowHeight="15" customHeight="1"/>
  <cols>
    <col min="1" max="1" width="2.7109375" style="49" customWidth="1"/>
    <col min="2" max="2" width="17.5703125" style="49" customWidth="1"/>
    <col min="3" max="3" width="46.7109375" style="49" customWidth="1"/>
    <col min="4" max="4" width="10.7109375" style="49" customWidth="1"/>
    <col min="5" max="9" width="13.7109375" style="49" customWidth="1"/>
    <col min="10" max="16384" width="11.42578125" style="49"/>
  </cols>
  <sheetData>
    <row r="1" spans="1:10" ht="15" customHeight="1">
      <c r="A1" s="79"/>
    </row>
    <row r="2" spans="1:10" ht="15" customHeight="1">
      <c r="B2" s="216" t="s">
        <v>94</v>
      </c>
      <c r="C2" s="216"/>
      <c r="D2" s="216"/>
      <c r="E2" s="216"/>
      <c r="F2" s="216"/>
      <c r="G2" s="216"/>
      <c r="H2" s="216"/>
      <c r="I2" s="216"/>
    </row>
    <row r="3" spans="1:10" ht="15" customHeight="1">
      <c r="B3" s="215"/>
      <c r="C3" s="215"/>
      <c r="D3" s="215"/>
      <c r="E3" s="215"/>
      <c r="F3" s="215"/>
      <c r="G3" s="215"/>
      <c r="H3" s="215"/>
      <c r="I3" s="215"/>
    </row>
    <row r="4" spans="1:10" ht="15" customHeight="1" thickBot="1">
      <c r="B4" s="215" t="s">
        <v>0</v>
      </c>
      <c r="C4" s="215"/>
      <c r="D4" s="215"/>
      <c r="E4" s="215"/>
      <c r="F4" s="215"/>
      <c r="G4" s="215"/>
      <c r="H4" s="215"/>
      <c r="I4" s="215"/>
    </row>
    <row r="5" spans="1:10" ht="20.25" customHeight="1" thickBot="1">
      <c r="B5" s="217" t="s">
        <v>85</v>
      </c>
      <c r="C5" s="217"/>
      <c r="D5" s="25" t="s">
        <v>1</v>
      </c>
      <c r="E5" s="25" t="s">
        <v>189</v>
      </c>
      <c r="F5" s="25" t="s">
        <v>190</v>
      </c>
      <c r="G5" s="25" t="s">
        <v>2</v>
      </c>
      <c r="H5" s="25" t="s">
        <v>3</v>
      </c>
      <c r="I5" s="25" t="s">
        <v>4</v>
      </c>
    </row>
    <row r="6" spans="1:10" ht="18" customHeight="1" thickBot="1">
      <c r="B6" s="221" t="s">
        <v>86</v>
      </c>
      <c r="C6" s="221"/>
      <c r="D6" s="78">
        <f t="shared" ref="D6:I6" si="0">+D7+D55</f>
        <v>84315</v>
      </c>
      <c r="E6" s="78">
        <f t="shared" si="0"/>
        <v>29577</v>
      </c>
      <c r="F6" s="78">
        <f t="shared" si="0"/>
        <v>37666</v>
      </c>
      <c r="G6" s="78">
        <f t="shared" si="0"/>
        <v>12417</v>
      </c>
      <c r="H6" s="78">
        <f t="shared" si="0"/>
        <v>3866</v>
      </c>
      <c r="I6" s="78">
        <f t="shared" si="0"/>
        <v>789</v>
      </c>
    </row>
    <row r="7" spans="1:10" s="66" customFormat="1" ht="15" customHeight="1">
      <c r="B7" s="77" t="s">
        <v>5</v>
      </c>
      <c r="C7" s="77"/>
      <c r="D7" s="76">
        <f t="shared" ref="D7:D38" si="1">+SUM(E7:I7)</f>
        <v>83104</v>
      </c>
      <c r="E7" s="75">
        <f>+SUM(E8:E54)</f>
        <v>29464</v>
      </c>
      <c r="F7" s="75">
        <f>+SUM(F8:F54)</f>
        <v>37604</v>
      </c>
      <c r="G7" s="75">
        <f>+SUM(G8:G54)</f>
        <v>11387</v>
      </c>
      <c r="H7" s="75">
        <f>+SUM(H8:H54)</f>
        <v>3860</v>
      </c>
      <c r="I7" s="75">
        <f>+SUM(I8:I54)</f>
        <v>789</v>
      </c>
      <c r="J7" s="53"/>
    </row>
    <row r="8" spans="1:10" ht="15" customHeight="1">
      <c r="B8" s="213" t="s">
        <v>6</v>
      </c>
      <c r="C8" s="9" t="s">
        <v>7</v>
      </c>
      <c r="D8" s="59">
        <f t="shared" si="1"/>
        <v>2439</v>
      </c>
      <c r="E8" s="71">
        <v>144</v>
      </c>
      <c r="F8" s="71">
        <v>75</v>
      </c>
      <c r="G8" s="71">
        <v>2220</v>
      </c>
      <c r="H8" s="53">
        <v>0</v>
      </c>
      <c r="I8" s="53">
        <v>0</v>
      </c>
      <c r="J8" s="53"/>
    </row>
    <row r="9" spans="1:10" ht="15" customHeight="1">
      <c r="B9" s="213"/>
      <c r="C9" s="9" t="s">
        <v>8</v>
      </c>
      <c r="D9" s="59">
        <f t="shared" si="1"/>
        <v>1250</v>
      </c>
      <c r="E9" s="71">
        <v>689</v>
      </c>
      <c r="F9" s="71">
        <v>154</v>
      </c>
      <c r="G9" s="71">
        <v>407</v>
      </c>
      <c r="H9" s="53">
        <v>0</v>
      </c>
      <c r="I9" s="53">
        <v>0</v>
      </c>
      <c r="J9" s="53"/>
    </row>
    <row r="10" spans="1:10" s="66" customFormat="1" ht="15" customHeight="1">
      <c r="B10" s="40" t="s">
        <v>9</v>
      </c>
      <c r="C10" s="40" t="s">
        <v>10</v>
      </c>
      <c r="D10" s="69">
        <f t="shared" si="1"/>
        <v>1537</v>
      </c>
      <c r="E10" s="70">
        <v>370</v>
      </c>
      <c r="F10" s="70">
        <v>1154</v>
      </c>
      <c r="G10" s="70">
        <v>13</v>
      </c>
      <c r="H10" s="68">
        <v>0</v>
      </c>
      <c r="I10" s="68">
        <v>0</v>
      </c>
      <c r="J10" s="53"/>
    </row>
    <row r="11" spans="1:10" ht="15" customHeight="1">
      <c r="B11" s="212" t="s">
        <v>11</v>
      </c>
      <c r="C11" s="44" t="s">
        <v>12</v>
      </c>
      <c r="D11" s="61">
        <f t="shared" si="1"/>
        <v>1251</v>
      </c>
      <c r="E11" s="74">
        <v>21</v>
      </c>
      <c r="F11" s="74">
        <v>854</v>
      </c>
      <c r="G11" s="74">
        <v>376</v>
      </c>
      <c r="H11" s="60">
        <v>0</v>
      </c>
      <c r="I11" s="60">
        <v>0</v>
      </c>
      <c r="J11" s="53"/>
    </row>
    <row r="12" spans="1:10" ht="15" customHeight="1">
      <c r="B12" s="213"/>
      <c r="C12" s="9" t="s">
        <v>13</v>
      </c>
      <c r="D12" s="59">
        <f t="shared" si="1"/>
        <v>3232</v>
      </c>
      <c r="E12" s="53">
        <v>0</v>
      </c>
      <c r="F12" s="71">
        <v>3232</v>
      </c>
      <c r="G12" s="53">
        <v>0</v>
      </c>
      <c r="H12" s="53">
        <v>0</v>
      </c>
      <c r="I12" s="53">
        <v>0</v>
      </c>
      <c r="J12" s="53"/>
    </row>
    <row r="13" spans="1:10" ht="15" customHeight="1">
      <c r="B13" s="213"/>
      <c r="C13" s="9" t="s">
        <v>14</v>
      </c>
      <c r="D13" s="59">
        <f t="shared" si="1"/>
        <v>98</v>
      </c>
      <c r="E13" s="53">
        <v>0</v>
      </c>
      <c r="F13" s="53">
        <v>98</v>
      </c>
      <c r="G13" s="53">
        <v>0</v>
      </c>
      <c r="H13" s="53">
        <v>0</v>
      </c>
      <c r="I13" s="53">
        <v>0</v>
      </c>
      <c r="J13" s="53"/>
    </row>
    <row r="14" spans="1:10" ht="15" customHeight="1">
      <c r="B14" s="214"/>
      <c r="C14" s="37" t="s">
        <v>15</v>
      </c>
      <c r="D14" s="57">
        <f t="shared" si="1"/>
        <v>2630</v>
      </c>
      <c r="E14" s="56">
        <v>0</v>
      </c>
      <c r="F14" s="56">
        <v>0</v>
      </c>
      <c r="G14" s="72">
        <v>2630</v>
      </c>
      <c r="H14" s="56">
        <v>0</v>
      </c>
      <c r="I14" s="56">
        <v>0</v>
      </c>
      <c r="J14" s="53"/>
    </row>
    <row r="15" spans="1:10" ht="15" customHeight="1">
      <c r="B15" s="12" t="s">
        <v>16</v>
      </c>
      <c r="C15" s="12" t="s">
        <v>17</v>
      </c>
      <c r="D15" s="62">
        <f t="shared" si="1"/>
        <v>25</v>
      </c>
      <c r="E15" s="53">
        <v>0</v>
      </c>
      <c r="F15" s="53">
        <v>25</v>
      </c>
      <c r="G15" s="53">
        <v>0</v>
      </c>
      <c r="H15" s="53">
        <v>0</v>
      </c>
      <c r="I15" s="53">
        <v>0</v>
      </c>
      <c r="J15" s="53"/>
    </row>
    <row r="16" spans="1:10" s="66" customFormat="1" ht="15" customHeight="1">
      <c r="B16" s="212" t="s">
        <v>18</v>
      </c>
      <c r="C16" s="34" t="s">
        <v>19</v>
      </c>
      <c r="D16" s="61">
        <f t="shared" si="1"/>
        <v>436</v>
      </c>
      <c r="E16" s="60">
        <v>0</v>
      </c>
      <c r="F16" s="60">
        <v>0</v>
      </c>
      <c r="G16" s="60">
        <v>436</v>
      </c>
      <c r="H16" s="60">
        <v>0</v>
      </c>
      <c r="I16" s="60">
        <v>0</v>
      </c>
      <c r="J16" s="53"/>
    </row>
    <row r="17" spans="2:10" s="66" customFormat="1" ht="15" customHeight="1">
      <c r="B17" s="214"/>
      <c r="C17" s="37" t="s">
        <v>20</v>
      </c>
      <c r="D17" s="57">
        <f t="shared" si="1"/>
        <v>2510</v>
      </c>
      <c r="E17" s="72">
        <v>2130</v>
      </c>
      <c r="F17" s="72">
        <v>362</v>
      </c>
      <c r="G17" s="72">
        <v>18</v>
      </c>
      <c r="H17" s="56">
        <v>0</v>
      </c>
      <c r="I17" s="56">
        <v>0</v>
      </c>
      <c r="J17" s="53"/>
    </row>
    <row r="18" spans="2:10" ht="15" customHeight="1">
      <c r="B18" s="213" t="s">
        <v>21</v>
      </c>
      <c r="C18" s="12" t="s">
        <v>22</v>
      </c>
      <c r="D18" s="59">
        <f t="shared" si="1"/>
        <v>166</v>
      </c>
      <c r="E18" s="71">
        <v>16</v>
      </c>
      <c r="F18" s="71">
        <v>150</v>
      </c>
      <c r="G18" s="53">
        <v>0</v>
      </c>
      <c r="H18" s="53">
        <v>0</v>
      </c>
      <c r="I18" s="53">
        <v>0</v>
      </c>
      <c r="J18" s="53"/>
    </row>
    <row r="19" spans="2:10" ht="15" customHeight="1">
      <c r="B19" s="213"/>
      <c r="C19" s="9" t="s">
        <v>23</v>
      </c>
      <c r="D19" s="59">
        <f t="shared" si="1"/>
        <v>601</v>
      </c>
      <c r="E19" s="71">
        <v>441</v>
      </c>
      <c r="F19" s="71">
        <v>99</v>
      </c>
      <c r="G19" s="71">
        <v>61</v>
      </c>
      <c r="H19" s="53">
        <v>0</v>
      </c>
      <c r="I19" s="53">
        <v>0</v>
      </c>
      <c r="J19" s="53"/>
    </row>
    <row r="20" spans="2:10" s="66" customFormat="1" ht="15" customHeight="1">
      <c r="B20" s="213"/>
      <c r="C20" s="12" t="s">
        <v>24</v>
      </c>
      <c r="D20" s="59">
        <f t="shared" si="1"/>
        <v>163</v>
      </c>
      <c r="E20" s="53">
        <v>0</v>
      </c>
      <c r="F20" s="53">
        <v>0</v>
      </c>
      <c r="G20" s="53">
        <v>163</v>
      </c>
      <c r="H20" s="53">
        <v>0</v>
      </c>
      <c r="I20" s="53">
        <v>0</v>
      </c>
      <c r="J20" s="53"/>
    </row>
    <row r="21" spans="2:10" ht="15" customHeight="1">
      <c r="B21" s="213"/>
      <c r="C21" s="12" t="s">
        <v>25</v>
      </c>
      <c r="D21" s="59">
        <f t="shared" si="1"/>
        <v>79</v>
      </c>
      <c r="E21" s="53">
        <v>0</v>
      </c>
      <c r="F21" s="71">
        <v>79</v>
      </c>
      <c r="G21" s="53">
        <v>0</v>
      </c>
      <c r="H21" s="53">
        <v>0</v>
      </c>
      <c r="I21" s="53">
        <v>0</v>
      </c>
      <c r="J21" s="53"/>
    </row>
    <row r="22" spans="2:10" ht="15" customHeight="1">
      <c r="B22" s="213"/>
      <c r="C22" s="12" t="s">
        <v>26</v>
      </c>
      <c r="D22" s="59">
        <f t="shared" si="1"/>
        <v>83</v>
      </c>
      <c r="E22" s="53">
        <v>0</v>
      </c>
      <c r="F22" s="71">
        <v>83</v>
      </c>
      <c r="G22" s="53">
        <v>0</v>
      </c>
      <c r="H22" s="53">
        <v>0</v>
      </c>
      <c r="I22" s="53">
        <v>0</v>
      </c>
      <c r="J22" s="53"/>
    </row>
    <row r="23" spans="2:10" ht="15" customHeight="1">
      <c r="B23" s="47" t="s">
        <v>27</v>
      </c>
      <c r="C23" s="47" t="s">
        <v>28</v>
      </c>
      <c r="D23" s="69">
        <f t="shared" si="1"/>
        <v>2241</v>
      </c>
      <c r="E23" s="68">
        <v>0</v>
      </c>
      <c r="F23" s="70">
        <v>2241</v>
      </c>
      <c r="G23" s="68">
        <v>0</v>
      </c>
      <c r="H23" s="68">
        <v>0</v>
      </c>
      <c r="I23" s="68">
        <v>0</v>
      </c>
      <c r="J23" s="53"/>
    </row>
    <row r="24" spans="2:10" ht="15" customHeight="1">
      <c r="B24" s="47" t="s">
        <v>29</v>
      </c>
      <c r="C24" s="47" t="s">
        <v>30</v>
      </c>
      <c r="D24" s="69">
        <f t="shared" si="1"/>
        <v>104</v>
      </c>
      <c r="E24" s="68">
        <v>0</v>
      </c>
      <c r="F24" s="70">
        <v>99</v>
      </c>
      <c r="G24" s="68">
        <v>5</v>
      </c>
      <c r="H24" s="68">
        <v>0</v>
      </c>
      <c r="I24" s="68">
        <v>0</v>
      </c>
      <c r="J24" s="53"/>
    </row>
    <row r="25" spans="2:10" ht="15" customHeight="1">
      <c r="B25" s="212" t="s">
        <v>31</v>
      </c>
      <c r="C25" s="34" t="s">
        <v>32</v>
      </c>
      <c r="D25" s="73">
        <f t="shared" si="1"/>
        <v>10</v>
      </c>
      <c r="E25" s="60">
        <v>0</v>
      </c>
      <c r="F25" s="60">
        <v>0</v>
      </c>
      <c r="G25" s="60">
        <v>10</v>
      </c>
      <c r="H25" s="60">
        <v>0</v>
      </c>
      <c r="I25" s="60">
        <v>0</v>
      </c>
      <c r="J25" s="53"/>
    </row>
    <row r="26" spans="2:10" s="66" customFormat="1" ht="15" customHeight="1">
      <c r="B26" s="213"/>
      <c r="C26" s="12" t="s">
        <v>25</v>
      </c>
      <c r="D26" s="62">
        <f t="shared" si="1"/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/>
    </row>
    <row r="27" spans="2:10" s="66" customFormat="1" ht="15" customHeight="1">
      <c r="B27" s="214"/>
      <c r="C27" s="37" t="s">
        <v>33</v>
      </c>
      <c r="D27" s="57">
        <f t="shared" si="1"/>
        <v>225</v>
      </c>
      <c r="E27" s="56">
        <v>0</v>
      </c>
      <c r="F27" s="56">
        <v>0</v>
      </c>
      <c r="G27" s="56">
        <v>225</v>
      </c>
      <c r="H27" s="56">
        <v>0</v>
      </c>
      <c r="I27" s="56">
        <v>0</v>
      </c>
      <c r="J27" s="53"/>
    </row>
    <row r="28" spans="2:10" ht="15" customHeight="1">
      <c r="B28" s="12" t="s">
        <v>34</v>
      </c>
      <c r="C28" s="12" t="s">
        <v>35</v>
      </c>
      <c r="D28" s="62">
        <f t="shared" si="1"/>
        <v>3</v>
      </c>
      <c r="E28" s="53">
        <v>0</v>
      </c>
      <c r="F28" s="53">
        <v>0</v>
      </c>
      <c r="G28" s="53">
        <v>3</v>
      </c>
      <c r="H28" s="53">
        <v>0</v>
      </c>
      <c r="I28" s="53">
        <v>0</v>
      </c>
      <c r="J28" s="53"/>
    </row>
    <row r="29" spans="2:10" ht="15" customHeight="1">
      <c r="B29" s="212" t="s">
        <v>36</v>
      </c>
      <c r="C29" s="44" t="s">
        <v>26</v>
      </c>
      <c r="D29" s="61">
        <f t="shared" si="1"/>
        <v>49</v>
      </c>
      <c r="E29" s="60">
        <v>0</v>
      </c>
      <c r="F29" s="60">
        <v>49</v>
      </c>
      <c r="G29" s="60">
        <v>0</v>
      </c>
      <c r="H29" s="60">
        <v>0</v>
      </c>
      <c r="I29" s="60">
        <v>0</v>
      </c>
      <c r="J29" s="53"/>
    </row>
    <row r="30" spans="2:10" ht="15" customHeight="1">
      <c r="B30" s="213"/>
      <c r="C30" s="9" t="s">
        <v>37</v>
      </c>
      <c r="D30" s="59">
        <f t="shared" si="1"/>
        <v>7061</v>
      </c>
      <c r="E30" s="71">
        <v>4442</v>
      </c>
      <c r="F30" s="71">
        <v>1174</v>
      </c>
      <c r="G30" s="71">
        <v>1381</v>
      </c>
      <c r="H30" s="53">
        <v>0</v>
      </c>
      <c r="I30" s="53">
        <v>64</v>
      </c>
      <c r="J30" s="53"/>
    </row>
    <row r="31" spans="2:10" ht="15" customHeight="1">
      <c r="B31" s="213"/>
      <c r="C31" s="9" t="s">
        <v>38</v>
      </c>
      <c r="D31" s="59">
        <f t="shared" si="1"/>
        <v>380</v>
      </c>
      <c r="E31" s="53">
        <v>0</v>
      </c>
      <c r="F31" s="53">
        <v>0</v>
      </c>
      <c r="G31" s="53">
        <v>380</v>
      </c>
      <c r="H31" s="53">
        <v>0</v>
      </c>
      <c r="I31" s="53">
        <v>0</v>
      </c>
      <c r="J31" s="53"/>
    </row>
    <row r="32" spans="2:10" s="66" customFormat="1" ht="15" customHeight="1">
      <c r="B32" s="213"/>
      <c r="C32" s="12" t="s">
        <v>39</v>
      </c>
      <c r="D32" s="59">
        <f t="shared" si="1"/>
        <v>92</v>
      </c>
      <c r="E32" s="53">
        <v>92</v>
      </c>
      <c r="F32" s="53">
        <v>0</v>
      </c>
      <c r="G32" s="53">
        <v>0</v>
      </c>
      <c r="H32" s="53">
        <v>0</v>
      </c>
      <c r="I32" s="53">
        <v>0</v>
      </c>
      <c r="J32" s="53"/>
    </row>
    <row r="33" spans="2:10" s="66" customFormat="1" ht="15" customHeight="1">
      <c r="B33" s="213"/>
      <c r="C33" s="12" t="s">
        <v>40</v>
      </c>
      <c r="D33" s="62">
        <f t="shared" si="1"/>
        <v>17</v>
      </c>
      <c r="E33" s="53">
        <v>17</v>
      </c>
      <c r="F33" s="53">
        <v>0</v>
      </c>
      <c r="G33" s="53">
        <v>0</v>
      </c>
      <c r="H33" s="53">
        <v>0</v>
      </c>
      <c r="I33" s="53">
        <v>0</v>
      </c>
      <c r="J33" s="53"/>
    </row>
    <row r="34" spans="2:10" ht="15" customHeight="1">
      <c r="B34" s="213"/>
      <c r="C34" s="12" t="s">
        <v>41</v>
      </c>
      <c r="D34" s="59">
        <f t="shared" si="1"/>
        <v>35</v>
      </c>
      <c r="E34" s="53">
        <v>0</v>
      </c>
      <c r="F34" s="53">
        <v>35</v>
      </c>
      <c r="G34" s="53">
        <v>0</v>
      </c>
      <c r="H34" s="53">
        <v>0</v>
      </c>
      <c r="I34" s="53">
        <v>0</v>
      </c>
      <c r="J34" s="53"/>
    </row>
    <row r="35" spans="2:10" ht="15" customHeight="1">
      <c r="B35" s="213"/>
      <c r="C35" s="9" t="s">
        <v>42</v>
      </c>
      <c r="D35" s="59">
        <f t="shared" si="1"/>
        <v>29</v>
      </c>
      <c r="E35" s="53">
        <v>29</v>
      </c>
      <c r="F35" s="53">
        <v>0</v>
      </c>
      <c r="G35" s="53">
        <v>0</v>
      </c>
      <c r="H35" s="53">
        <v>0</v>
      </c>
      <c r="I35" s="53">
        <v>0</v>
      </c>
      <c r="J35" s="53"/>
    </row>
    <row r="36" spans="2:10" ht="15" customHeight="1">
      <c r="B36" s="213"/>
      <c r="C36" s="12" t="s">
        <v>43</v>
      </c>
      <c r="D36" s="59">
        <f t="shared" si="1"/>
        <v>210</v>
      </c>
      <c r="E36" s="53">
        <v>158</v>
      </c>
      <c r="F36" s="53">
        <v>0</v>
      </c>
      <c r="G36" s="53">
        <v>52</v>
      </c>
      <c r="H36" s="53">
        <v>0</v>
      </c>
      <c r="I36" s="53">
        <v>0</v>
      </c>
      <c r="J36" s="53"/>
    </row>
    <row r="37" spans="2:10" ht="15" customHeight="1">
      <c r="B37" s="213"/>
      <c r="C37" s="12" t="s">
        <v>44</v>
      </c>
      <c r="D37" s="59">
        <f t="shared" si="1"/>
        <v>14714</v>
      </c>
      <c r="E37" s="71">
        <v>9861</v>
      </c>
      <c r="F37" s="71">
        <v>4826</v>
      </c>
      <c r="G37" s="53">
        <v>0</v>
      </c>
      <c r="H37" s="71">
        <v>27</v>
      </c>
      <c r="I37" s="53">
        <v>0</v>
      </c>
      <c r="J37" s="53"/>
    </row>
    <row r="38" spans="2:10" ht="15" customHeight="1">
      <c r="B38" s="214"/>
      <c r="C38" s="37" t="s">
        <v>45</v>
      </c>
      <c r="D38" s="57">
        <f t="shared" si="1"/>
        <v>14953</v>
      </c>
      <c r="E38" s="72">
        <v>6530</v>
      </c>
      <c r="F38" s="72">
        <v>4594</v>
      </c>
      <c r="G38" s="56">
        <v>0</v>
      </c>
      <c r="H38" s="72">
        <v>3829</v>
      </c>
      <c r="I38" s="56">
        <v>0</v>
      </c>
      <c r="J38" s="53"/>
    </row>
    <row r="39" spans="2:10" ht="15" customHeight="1">
      <c r="B39" s="213" t="s">
        <v>46</v>
      </c>
      <c r="C39" s="12" t="s">
        <v>47</v>
      </c>
      <c r="D39" s="59">
        <f t="shared" ref="D39:D68" si="2">+SUM(E39:I39)</f>
        <v>1790</v>
      </c>
      <c r="E39" s="71">
        <v>1040</v>
      </c>
      <c r="F39" s="53">
        <v>62</v>
      </c>
      <c r="G39" s="71">
        <v>688</v>
      </c>
      <c r="H39" s="53">
        <v>0</v>
      </c>
      <c r="I39" s="53">
        <v>0</v>
      </c>
      <c r="J39" s="53"/>
    </row>
    <row r="40" spans="2:10" ht="15" customHeight="1">
      <c r="B40" s="213"/>
      <c r="C40" s="12" t="s">
        <v>48</v>
      </c>
      <c r="D40" s="59">
        <f t="shared" si="2"/>
        <v>783</v>
      </c>
      <c r="E40" s="71">
        <v>783</v>
      </c>
      <c r="F40" s="53">
        <v>0</v>
      </c>
      <c r="G40" s="53">
        <v>0</v>
      </c>
      <c r="H40" s="53">
        <v>0</v>
      </c>
      <c r="I40" s="53">
        <v>0</v>
      </c>
      <c r="J40" s="53"/>
    </row>
    <row r="41" spans="2:10" ht="15" customHeight="1">
      <c r="B41" s="40" t="s">
        <v>49</v>
      </c>
      <c r="C41" s="40" t="s">
        <v>50</v>
      </c>
      <c r="D41" s="69">
        <f t="shared" si="2"/>
        <v>4021</v>
      </c>
      <c r="E41" s="68">
        <v>0</v>
      </c>
      <c r="F41" s="70">
        <v>4021</v>
      </c>
      <c r="G41" s="68">
        <v>0</v>
      </c>
      <c r="H41" s="68">
        <v>0</v>
      </c>
      <c r="I41" s="68">
        <v>0</v>
      </c>
      <c r="J41" s="53"/>
    </row>
    <row r="42" spans="2:10" ht="15" customHeight="1">
      <c r="B42" s="213" t="s">
        <v>51</v>
      </c>
      <c r="C42" s="12" t="s">
        <v>52</v>
      </c>
      <c r="D42" s="59">
        <f t="shared" si="2"/>
        <v>410</v>
      </c>
      <c r="E42" s="53">
        <v>0</v>
      </c>
      <c r="F42" s="53">
        <v>0</v>
      </c>
      <c r="G42" s="53">
        <v>394</v>
      </c>
      <c r="H42" s="53">
        <v>0</v>
      </c>
      <c r="I42" s="53">
        <v>16</v>
      </c>
      <c r="J42" s="53"/>
    </row>
    <row r="43" spans="2:10" ht="15" customHeight="1">
      <c r="B43" s="213"/>
      <c r="C43" s="12" t="s">
        <v>53</v>
      </c>
      <c r="D43" s="59">
        <f t="shared" si="2"/>
        <v>847</v>
      </c>
      <c r="E43" s="53">
        <v>0</v>
      </c>
      <c r="F43" s="71">
        <v>830</v>
      </c>
      <c r="G43" s="71">
        <v>17</v>
      </c>
      <c r="H43" s="53">
        <v>0</v>
      </c>
      <c r="I43" s="53">
        <v>0</v>
      </c>
      <c r="J43" s="53"/>
    </row>
    <row r="44" spans="2:10" ht="15" customHeight="1">
      <c r="B44" s="213"/>
      <c r="C44" s="12" t="s">
        <v>54</v>
      </c>
      <c r="D44" s="59">
        <f t="shared" si="2"/>
        <v>1027</v>
      </c>
      <c r="E44" s="53">
        <v>638</v>
      </c>
      <c r="F44" s="71">
        <v>273</v>
      </c>
      <c r="G44" s="71">
        <v>116</v>
      </c>
      <c r="H44" s="53">
        <v>0</v>
      </c>
      <c r="I44" s="53">
        <v>0</v>
      </c>
      <c r="J44" s="53"/>
    </row>
    <row r="45" spans="2:10" ht="15" customHeight="1">
      <c r="B45" s="40" t="s">
        <v>55</v>
      </c>
      <c r="C45" s="40" t="s">
        <v>56</v>
      </c>
      <c r="D45" s="69">
        <f t="shared" si="2"/>
        <v>10495</v>
      </c>
      <c r="E45" s="68">
        <v>0</v>
      </c>
      <c r="F45" s="70">
        <v>10327</v>
      </c>
      <c r="G45" s="70">
        <v>168</v>
      </c>
      <c r="H45" s="68">
        <v>0</v>
      </c>
      <c r="I45" s="68">
        <v>0</v>
      </c>
      <c r="J45" s="53"/>
    </row>
    <row r="46" spans="2:10" ht="15" customHeight="1">
      <c r="B46" s="40" t="s">
        <v>57</v>
      </c>
      <c r="C46" s="40" t="s">
        <v>58</v>
      </c>
      <c r="D46" s="69">
        <f t="shared" si="2"/>
        <v>19</v>
      </c>
      <c r="E46" s="68">
        <v>0</v>
      </c>
      <c r="F46" s="68">
        <v>19</v>
      </c>
      <c r="G46" s="68">
        <v>0</v>
      </c>
      <c r="H46" s="68">
        <v>0</v>
      </c>
      <c r="I46" s="68">
        <v>0</v>
      </c>
      <c r="J46" s="53"/>
    </row>
    <row r="47" spans="2:10" ht="15" customHeight="1">
      <c r="B47" s="40" t="s">
        <v>59</v>
      </c>
      <c r="C47" s="40" t="s">
        <v>60</v>
      </c>
      <c r="D47" s="69">
        <f t="shared" si="2"/>
        <v>2990</v>
      </c>
      <c r="E47" s="70">
        <v>1118</v>
      </c>
      <c r="F47" s="70">
        <v>1328</v>
      </c>
      <c r="G47" s="70">
        <v>272</v>
      </c>
      <c r="H47" s="68">
        <v>4</v>
      </c>
      <c r="I47" s="68">
        <v>268</v>
      </c>
      <c r="J47" s="53"/>
    </row>
    <row r="48" spans="2:10" ht="15" customHeight="1">
      <c r="B48" s="40" t="s">
        <v>61</v>
      </c>
      <c r="C48" s="40" t="s">
        <v>62</v>
      </c>
      <c r="D48" s="69">
        <f t="shared" si="2"/>
        <v>1401</v>
      </c>
      <c r="E48" s="68">
        <v>540</v>
      </c>
      <c r="F48" s="68">
        <v>0</v>
      </c>
      <c r="G48" s="68">
        <v>742</v>
      </c>
      <c r="H48" s="68">
        <v>0</v>
      </c>
      <c r="I48" s="68">
        <v>119</v>
      </c>
      <c r="J48" s="53"/>
    </row>
    <row r="49" spans="2:10" ht="15" customHeight="1">
      <c r="B49" s="212" t="s">
        <v>63</v>
      </c>
      <c r="C49" s="44" t="s">
        <v>88</v>
      </c>
      <c r="D49" s="61">
        <f t="shared" si="2"/>
        <v>965</v>
      </c>
      <c r="E49" s="60">
        <v>25</v>
      </c>
      <c r="F49" s="60">
        <v>576</v>
      </c>
      <c r="G49" s="60">
        <v>364</v>
      </c>
      <c r="H49" s="60">
        <v>0</v>
      </c>
      <c r="I49" s="60">
        <v>0</v>
      </c>
      <c r="J49" s="53"/>
    </row>
    <row r="50" spans="2:10" ht="15" customHeight="1">
      <c r="B50" s="213"/>
      <c r="C50" s="12" t="s">
        <v>64</v>
      </c>
      <c r="D50" s="59">
        <f t="shared" si="2"/>
        <v>505</v>
      </c>
      <c r="E50" s="53">
        <v>156</v>
      </c>
      <c r="F50" s="53">
        <v>0</v>
      </c>
      <c r="G50" s="53">
        <v>226</v>
      </c>
      <c r="H50" s="53">
        <v>0</v>
      </c>
      <c r="I50" s="53">
        <v>123</v>
      </c>
      <c r="J50" s="53"/>
    </row>
    <row r="51" spans="2:10" s="66" customFormat="1" ht="15" customHeight="1">
      <c r="B51" s="213"/>
      <c r="C51" s="12" t="s">
        <v>65</v>
      </c>
      <c r="D51" s="59">
        <f t="shared" si="2"/>
        <v>566</v>
      </c>
      <c r="E51" s="53">
        <v>113</v>
      </c>
      <c r="F51" s="53">
        <v>449</v>
      </c>
      <c r="G51" s="53">
        <v>4</v>
      </c>
      <c r="H51" s="53">
        <v>0</v>
      </c>
      <c r="I51" s="53">
        <v>0</v>
      </c>
      <c r="J51" s="53"/>
    </row>
    <row r="52" spans="2:10" s="66" customFormat="1" ht="15" customHeight="1">
      <c r="B52" s="213"/>
      <c r="C52" s="9" t="s">
        <v>87</v>
      </c>
      <c r="D52" s="59">
        <f t="shared" si="2"/>
        <v>367</v>
      </c>
      <c r="E52" s="53">
        <v>16</v>
      </c>
      <c r="F52" s="53">
        <v>336</v>
      </c>
      <c r="G52" s="53">
        <v>15</v>
      </c>
      <c r="H52" s="53">
        <v>0</v>
      </c>
      <c r="I52" s="53">
        <v>0</v>
      </c>
      <c r="J52" s="53"/>
    </row>
    <row r="53" spans="2:10" ht="15" customHeight="1">
      <c r="B53" s="213"/>
      <c r="C53" s="9" t="s">
        <v>66</v>
      </c>
      <c r="D53" s="59">
        <f t="shared" si="2"/>
        <v>200</v>
      </c>
      <c r="E53" s="53">
        <v>0</v>
      </c>
      <c r="F53" s="53">
        <v>0</v>
      </c>
      <c r="G53" s="53">
        <v>1</v>
      </c>
      <c r="H53" s="53">
        <v>0</v>
      </c>
      <c r="I53" s="53">
        <v>199</v>
      </c>
      <c r="J53" s="53"/>
    </row>
    <row r="54" spans="2:10" ht="15" customHeight="1">
      <c r="B54" s="213"/>
      <c r="C54" s="9" t="s">
        <v>67</v>
      </c>
      <c r="D54" s="59">
        <f t="shared" si="2"/>
        <v>95</v>
      </c>
      <c r="E54" s="53">
        <v>95</v>
      </c>
      <c r="F54" s="53">
        <v>0</v>
      </c>
      <c r="G54" s="53">
        <v>0</v>
      </c>
      <c r="H54" s="53">
        <v>0</v>
      </c>
      <c r="I54" s="53">
        <v>0</v>
      </c>
      <c r="J54" s="53"/>
    </row>
    <row r="55" spans="2:10" s="66" customFormat="1" ht="18" customHeight="1">
      <c r="B55" s="27" t="s">
        <v>68</v>
      </c>
      <c r="C55" s="15"/>
      <c r="D55" s="59">
        <f t="shared" si="2"/>
        <v>1211</v>
      </c>
      <c r="E55" s="67">
        <f>+SUM(E56:E68)</f>
        <v>113</v>
      </c>
      <c r="F55" s="67">
        <f>+SUM(F56:F68)</f>
        <v>62</v>
      </c>
      <c r="G55" s="59">
        <f>+SUM(G56:G68)</f>
        <v>1030</v>
      </c>
      <c r="H55" s="67">
        <f>+SUM(H56:H68)</f>
        <v>6</v>
      </c>
      <c r="I55" s="67">
        <f>+SUM(I56:I68)</f>
        <v>0</v>
      </c>
      <c r="J55" s="53"/>
    </row>
    <row r="56" spans="2:10" ht="15" customHeight="1">
      <c r="B56" s="65"/>
      <c r="C56" s="28" t="s">
        <v>91</v>
      </c>
      <c r="D56" s="64">
        <f t="shared" si="2"/>
        <v>1</v>
      </c>
      <c r="E56" s="63">
        <v>1</v>
      </c>
      <c r="F56" s="63">
        <v>0</v>
      </c>
      <c r="G56" s="63">
        <v>0</v>
      </c>
      <c r="H56" s="63">
        <v>0</v>
      </c>
      <c r="I56" s="63">
        <v>0</v>
      </c>
      <c r="J56" s="53"/>
    </row>
    <row r="57" spans="2:10" ht="15" customHeight="1">
      <c r="B57" s="213" t="s">
        <v>69</v>
      </c>
      <c r="C57" s="9" t="s">
        <v>70</v>
      </c>
      <c r="D57" s="59">
        <f t="shared" si="2"/>
        <v>6</v>
      </c>
      <c r="E57" s="53">
        <v>0</v>
      </c>
      <c r="F57" s="53">
        <v>0</v>
      </c>
      <c r="G57" s="53">
        <v>6</v>
      </c>
      <c r="H57" s="53">
        <v>0</v>
      </c>
      <c r="I57" s="53">
        <v>0</v>
      </c>
      <c r="J57" s="53"/>
    </row>
    <row r="58" spans="2:10" ht="15" customHeight="1">
      <c r="B58" s="213"/>
      <c r="C58" s="9" t="s">
        <v>71</v>
      </c>
      <c r="D58" s="59">
        <f t="shared" si="2"/>
        <v>6</v>
      </c>
      <c r="E58" s="53">
        <v>0</v>
      </c>
      <c r="F58" s="53">
        <v>0</v>
      </c>
      <c r="G58" s="53">
        <v>6</v>
      </c>
      <c r="H58" s="53">
        <v>0</v>
      </c>
      <c r="I58" s="53">
        <v>0</v>
      </c>
      <c r="J58" s="53"/>
    </row>
    <row r="59" spans="2:10" ht="15" customHeight="1">
      <c r="B59" s="213"/>
      <c r="C59" s="9" t="s">
        <v>72</v>
      </c>
      <c r="D59" s="59">
        <f t="shared" si="2"/>
        <v>404</v>
      </c>
      <c r="E59" s="53">
        <v>6</v>
      </c>
      <c r="F59" s="53">
        <v>1</v>
      </c>
      <c r="G59" s="53">
        <v>397</v>
      </c>
      <c r="H59" s="53">
        <v>0</v>
      </c>
      <c r="I59" s="53">
        <v>0</v>
      </c>
      <c r="J59" s="53"/>
    </row>
    <row r="60" spans="2:10" ht="15" customHeight="1">
      <c r="B60" s="213"/>
      <c r="C60" s="12" t="s">
        <v>73</v>
      </c>
      <c r="D60" s="59">
        <f t="shared" si="2"/>
        <v>415</v>
      </c>
      <c r="E60" s="53">
        <v>66</v>
      </c>
      <c r="F60" s="53">
        <v>34</v>
      </c>
      <c r="G60" s="53">
        <v>309</v>
      </c>
      <c r="H60" s="53">
        <v>6</v>
      </c>
      <c r="I60" s="53">
        <v>0</v>
      </c>
      <c r="J60" s="53"/>
    </row>
    <row r="61" spans="2:10" ht="15" customHeight="1">
      <c r="B61" s="213"/>
      <c r="C61" s="9" t="s">
        <v>74</v>
      </c>
      <c r="D61" s="62">
        <f t="shared" si="2"/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53"/>
    </row>
    <row r="62" spans="2:10" ht="15" customHeight="1">
      <c r="B62" s="213"/>
      <c r="C62" s="9" t="s">
        <v>75</v>
      </c>
      <c r="D62" s="59">
        <f t="shared" si="2"/>
        <v>68</v>
      </c>
      <c r="E62" s="49">
        <v>0</v>
      </c>
      <c r="F62" s="49">
        <v>0</v>
      </c>
      <c r="G62" s="49">
        <v>68</v>
      </c>
      <c r="H62" s="49">
        <v>0</v>
      </c>
      <c r="I62" s="49">
        <v>0</v>
      </c>
      <c r="J62" s="53"/>
    </row>
    <row r="63" spans="2:10" ht="15" customHeight="1">
      <c r="B63" s="213"/>
      <c r="C63" s="9" t="s">
        <v>76</v>
      </c>
      <c r="D63" s="59">
        <f t="shared" si="2"/>
        <v>115</v>
      </c>
      <c r="E63" s="53">
        <v>0</v>
      </c>
      <c r="F63" s="53">
        <v>0</v>
      </c>
      <c r="G63" s="53">
        <v>115</v>
      </c>
      <c r="H63" s="53">
        <v>0</v>
      </c>
      <c r="I63" s="53">
        <v>0</v>
      </c>
      <c r="J63" s="53"/>
    </row>
    <row r="64" spans="2:10" ht="15" customHeight="1">
      <c r="B64" s="12"/>
      <c r="C64" s="9" t="s">
        <v>90</v>
      </c>
      <c r="D64" s="59">
        <f t="shared" si="2"/>
        <v>2</v>
      </c>
      <c r="E64" s="49">
        <v>0</v>
      </c>
      <c r="F64" s="49">
        <v>0</v>
      </c>
      <c r="G64" s="49">
        <v>2</v>
      </c>
      <c r="H64" s="49">
        <v>0</v>
      </c>
      <c r="I64" s="49">
        <v>0</v>
      </c>
      <c r="J64" s="53"/>
    </row>
    <row r="65" spans="2:10" ht="15" customHeight="1">
      <c r="B65" s="212" t="s">
        <v>77</v>
      </c>
      <c r="C65" s="34" t="s">
        <v>78</v>
      </c>
      <c r="D65" s="61">
        <f t="shared" si="2"/>
        <v>37</v>
      </c>
      <c r="E65" s="60">
        <v>5</v>
      </c>
      <c r="F65" s="60">
        <v>7</v>
      </c>
      <c r="G65" s="60">
        <v>25</v>
      </c>
      <c r="H65" s="60">
        <v>0</v>
      </c>
      <c r="I65" s="60">
        <v>0</v>
      </c>
      <c r="J65" s="53"/>
    </row>
    <row r="66" spans="2:10" ht="15" customHeight="1">
      <c r="B66" s="213"/>
      <c r="C66" s="12" t="s">
        <v>79</v>
      </c>
      <c r="D66" s="59">
        <f t="shared" si="2"/>
        <v>101</v>
      </c>
      <c r="E66" s="53">
        <v>0</v>
      </c>
      <c r="F66" s="53">
        <v>0</v>
      </c>
      <c r="G66" s="53">
        <v>101</v>
      </c>
      <c r="H66" s="53">
        <v>0</v>
      </c>
      <c r="I66" s="53">
        <v>0</v>
      </c>
      <c r="J66" s="53"/>
    </row>
    <row r="67" spans="2:10" ht="15" customHeight="1">
      <c r="B67" s="214"/>
      <c r="C67" s="58" t="s">
        <v>89</v>
      </c>
      <c r="D67" s="57">
        <f t="shared" si="2"/>
        <v>55</v>
      </c>
      <c r="E67" s="56">
        <v>35</v>
      </c>
      <c r="F67" s="56">
        <v>20</v>
      </c>
      <c r="G67" s="56">
        <v>0</v>
      </c>
      <c r="H67" s="56">
        <v>0</v>
      </c>
      <c r="I67" s="56">
        <v>0</v>
      </c>
      <c r="J67" s="53"/>
    </row>
    <row r="68" spans="2:10" ht="15" customHeight="1" thickBot="1">
      <c r="B68" s="31" t="s">
        <v>80</v>
      </c>
      <c r="C68" s="31" t="s">
        <v>81</v>
      </c>
      <c r="D68" s="55">
        <f t="shared" si="2"/>
        <v>1</v>
      </c>
      <c r="E68" s="54">
        <v>0</v>
      </c>
      <c r="F68" s="54">
        <v>0</v>
      </c>
      <c r="G68" s="54">
        <v>1</v>
      </c>
      <c r="H68" s="54">
        <v>0</v>
      </c>
      <c r="I68" s="54">
        <v>0</v>
      </c>
      <c r="J68" s="53"/>
    </row>
    <row r="69" spans="2:10" ht="15" customHeight="1">
      <c r="B69" s="52" t="s">
        <v>82</v>
      </c>
      <c r="C69" s="52"/>
    </row>
    <row r="70" spans="2:10" ht="15" customHeight="1">
      <c r="B70" s="52" t="s">
        <v>83</v>
      </c>
      <c r="C70" s="52"/>
    </row>
    <row r="71" spans="2:10" ht="15" customHeight="1">
      <c r="B71" s="80" t="s">
        <v>92</v>
      </c>
      <c r="C71" s="51"/>
    </row>
    <row r="72" spans="2:10" ht="15" customHeight="1">
      <c r="B72" s="50" t="s">
        <v>84</v>
      </c>
      <c r="C72" s="50"/>
    </row>
  </sheetData>
  <mergeCells count="16">
    <mergeCell ref="B11:B14"/>
    <mergeCell ref="B4:I4"/>
    <mergeCell ref="B2:I2"/>
    <mergeCell ref="B3:I3"/>
    <mergeCell ref="B5:C5"/>
    <mergeCell ref="B6:C6"/>
    <mergeCell ref="B8:B9"/>
    <mergeCell ref="B49:B54"/>
    <mergeCell ref="B57:B63"/>
    <mergeCell ref="B65:B67"/>
    <mergeCell ref="B16:B17"/>
    <mergeCell ref="B18:B22"/>
    <mergeCell ref="B25:B27"/>
    <mergeCell ref="B29:B38"/>
    <mergeCell ref="B39:B40"/>
    <mergeCell ref="B42:B44"/>
  </mergeCells>
  <hyperlinks>
    <hyperlink ref="A1" location="ACUÁTICO!A1" display="A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1"/>
  <sheetViews>
    <sheetView zoomScaleNormal="100" workbookViewId="0">
      <selection activeCell="F37" sqref="F37"/>
    </sheetView>
  </sheetViews>
  <sheetFormatPr baseColWidth="10" defaultColWidth="11.42578125" defaultRowHeight="14.25"/>
  <cols>
    <col min="1" max="1" width="2.42578125" style="2" customWidth="1"/>
    <col min="2" max="2" width="21.42578125" style="2" customWidth="1"/>
    <col min="3" max="3" width="41.28515625" style="2" customWidth="1"/>
    <col min="4" max="4" width="10" style="2" bestFit="1" customWidth="1"/>
    <col min="5" max="5" width="13.85546875" style="2" customWidth="1"/>
    <col min="6" max="6" width="13.7109375" style="2" customWidth="1"/>
    <col min="7" max="7" width="13" style="2" customWidth="1"/>
    <col min="8" max="8" width="13.28515625" style="2" customWidth="1"/>
    <col min="9" max="9" width="11.85546875" style="2" customWidth="1"/>
    <col min="10" max="10" width="7.7109375" style="2" customWidth="1"/>
    <col min="11" max="11" width="5.42578125" style="2" customWidth="1"/>
    <col min="12" max="12" width="16.140625" style="2" customWidth="1"/>
    <col min="13" max="13" width="57.85546875" style="2" customWidth="1"/>
    <col min="14" max="14" width="12.85546875" style="2" bestFit="1" customWidth="1"/>
    <col min="15" max="16384" width="11.42578125" style="2"/>
  </cols>
  <sheetData>
    <row r="2" spans="1:11" ht="17.25">
      <c r="B2" s="216" t="s">
        <v>187</v>
      </c>
      <c r="C2" s="216"/>
      <c r="D2" s="216"/>
      <c r="E2" s="216"/>
      <c r="F2" s="216"/>
      <c r="G2" s="216"/>
      <c r="H2" s="216"/>
      <c r="I2" s="216"/>
    </row>
    <row r="3" spans="1:11">
      <c r="B3" s="222" t="s">
        <v>95</v>
      </c>
      <c r="C3" s="222"/>
      <c r="D3" s="222"/>
      <c r="E3" s="222"/>
      <c r="F3" s="222"/>
      <c r="G3" s="222"/>
      <c r="H3" s="222"/>
      <c r="I3" s="222"/>
    </row>
    <row r="4" spans="1:11" ht="15" thickBot="1">
      <c r="B4" s="97"/>
      <c r="C4" s="97"/>
      <c r="D4" s="97"/>
      <c r="E4" s="97"/>
      <c r="F4" s="97"/>
      <c r="G4" s="97"/>
      <c r="H4" s="97"/>
      <c r="I4" s="97"/>
    </row>
    <row r="5" spans="1:11" ht="21.75" customHeight="1" thickBot="1">
      <c r="B5" s="82"/>
      <c r="C5" s="83" t="s">
        <v>96</v>
      </c>
      <c r="D5" s="84" t="s">
        <v>1</v>
      </c>
      <c r="E5" s="84" t="s">
        <v>189</v>
      </c>
      <c r="F5" s="84" t="s">
        <v>190</v>
      </c>
      <c r="G5" s="84" t="s">
        <v>2</v>
      </c>
      <c r="H5" s="84" t="s">
        <v>3</v>
      </c>
      <c r="I5" s="84" t="s">
        <v>4</v>
      </c>
    </row>
    <row r="6" spans="1:11" ht="21.75" customHeight="1" thickBot="1">
      <c r="B6" s="85"/>
      <c r="C6" s="86" t="s">
        <v>97</v>
      </c>
      <c r="D6" s="98">
        <f>+D7+D56</f>
        <v>92358.402038387605</v>
      </c>
      <c r="E6" s="98">
        <f t="shared" ref="E6:I6" si="0">+E7+E56</f>
        <v>31957.083299739712</v>
      </c>
      <c r="F6" s="98">
        <f t="shared" si="0"/>
        <v>43002.12027981416</v>
      </c>
      <c r="G6" s="98">
        <f t="shared" si="0"/>
        <v>12100.174617214032</v>
      </c>
      <c r="H6" s="98">
        <f t="shared" si="0"/>
        <v>3792.2017216000004</v>
      </c>
      <c r="I6" s="98">
        <f t="shared" si="0"/>
        <v>1506.8221200196997</v>
      </c>
    </row>
    <row r="7" spans="1:11" s="3" customFormat="1" ht="21.75" customHeight="1">
      <c r="A7" s="2"/>
      <c r="B7" s="87" t="s">
        <v>98</v>
      </c>
      <c r="C7" s="88" t="s">
        <v>5</v>
      </c>
      <c r="D7" s="99">
        <f>SUM(E7:I7)</f>
        <v>90563.943197738787</v>
      </c>
      <c r="E7" s="99">
        <f>SUM(E8:E55)</f>
        <v>31875.234365310022</v>
      </c>
      <c r="F7" s="99">
        <f t="shared" ref="F7:I7" si="1">SUM(F8:F55)</f>
        <v>42943.417311814163</v>
      </c>
      <c r="G7" s="99">
        <f t="shared" si="1"/>
        <v>10447.927678994898</v>
      </c>
      <c r="H7" s="99">
        <f t="shared" si="1"/>
        <v>3790.5417216000005</v>
      </c>
      <c r="I7" s="99">
        <f t="shared" si="1"/>
        <v>1506.8221200196997</v>
      </c>
    </row>
    <row r="8" spans="1:11">
      <c r="B8" s="17" t="s">
        <v>6</v>
      </c>
      <c r="C8" s="9" t="s">
        <v>165</v>
      </c>
      <c r="D8" s="100">
        <f t="shared" ref="D8:D71" si="2">SUM(E8:I8)</f>
        <v>2275.3549299999995</v>
      </c>
      <c r="E8" s="100">
        <v>295.35047800000001</v>
      </c>
      <c r="F8" s="100">
        <v>111.31789399999998</v>
      </c>
      <c r="G8" s="100">
        <v>1868.6865579999996</v>
      </c>
      <c r="H8" s="100">
        <v>0</v>
      </c>
      <c r="I8" s="100">
        <v>0</v>
      </c>
    </row>
    <row r="9" spans="1:11">
      <c r="B9" s="2" t="s">
        <v>99</v>
      </c>
      <c r="C9" s="104" t="s">
        <v>166</v>
      </c>
      <c r="D9" s="100">
        <f t="shared" si="2"/>
        <v>1626.687195</v>
      </c>
      <c r="E9" s="100">
        <v>631.286023</v>
      </c>
      <c r="F9" s="100">
        <v>431.41877099999999</v>
      </c>
      <c r="G9" s="100">
        <v>563.98240099999987</v>
      </c>
      <c r="H9" s="100">
        <v>0</v>
      </c>
      <c r="I9" s="100">
        <v>0</v>
      </c>
    </row>
    <row r="10" spans="1:11">
      <c r="B10" s="17" t="s">
        <v>9</v>
      </c>
      <c r="C10" s="104" t="s">
        <v>167</v>
      </c>
      <c r="D10" s="100">
        <f t="shared" si="2"/>
        <v>1531.0366265999992</v>
      </c>
      <c r="E10" s="100">
        <v>405.74402396665562</v>
      </c>
      <c r="F10" s="100">
        <v>1108.8269300333438</v>
      </c>
      <c r="G10" s="100">
        <v>12.717718999999999</v>
      </c>
      <c r="H10" s="100">
        <v>3.5687135999999997</v>
      </c>
      <c r="I10" s="100">
        <v>0.17924000000000001</v>
      </c>
    </row>
    <row r="11" spans="1:11">
      <c r="B11" s="17"/>
      <c r="C11" s="2" t="s">
        <v>168</v>
      </c>
      <c r="D11" s="100">
        <f t="shared" si="2"/>
        <v>48.854146000000007</v>
      </c>
      <c r="E11" s="100">
        <v>0</v>
      </c>
      <c r="F11" s="100">
        <v>48.854146000000007</v>
      </c>
      <c r="G11" s="100">
        <v>0</v>
      </c>
      <c r="H11" s="100">
        <v>0</v>
      </c>
      <c r="I11" s="100">
        <v>0</v>
      </c>
    </row>
    <row r="12" spans="1:11">
      <c r="B12" s="17" t="s">
        <v>100</v>
      </c>
      <c r="C12" s="9" t="s">
        <v>169</v>
      </c>
      <c r="D12" s="100">
        <f t="shared" si="2"/>
        <v>1423.3194050000002</v>
      </c>
      <c r="E12" s="100">
        <v>165.220405</v>
      </c>
      <c r="F12" s="100">
        <v>801.61267999999995</v>
      </c>
      <c r="G12" s="100">
        <v>456.48632000000009</v>
      </c>
      <c r="H12" s="100">
        <v>0</v>
      </c>
      <c r="I12" s="100">
        <v>0</v>
      </c>
    </row>
    <row r="13" spans="1:11">
      <c r="B13" s="17"/>
      <c r="C13" s="9" t="s">
        <v>170</v>
      </c>
      <c r="D13" s="100">
        <f t="shared" si="2"/>
        <v>6640.3529199999994</v>
      </c>
      <c r="E13" s="100">
        <v>0</v>
      </c>
      <c r="F13" s="100">
        <v>6640.3529199999994</v>
      </c>
      <c r="G13" s="100">
        <v>0</v>
      </c>
      <c r="H13" s="100">
        <v>0</v>
      </c>
      <c r="I13" s="100">
        <v>0</v>
      </c>
      <c r="K13" s="89"/>
    </row>
    <row r="14" spans="1:11">
      <c r="B14" s="17"/>
      <c r="C14" s="104" t="s">
        <v>172</v>
      </c>
      <c r="D14" s="100">
        <f t="shared" si="2"/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K14" s="89"/>
    </row>
    <row r="15" spans="1:11">
      <c r="B15" s="2" t="s">
        <v>101</v>
      </c>
      <c r="C15" s="104" t="s">
        <v>171</v>
      </c>
      <c r="D15" s="100">
        <f t="shared" si="2"/>
        <v>484.29401899999982</v>
      </c>
      <c r="E15" s="100">
        <v>0</v>
      </c>
      <c r="F15" s="100">
        <v>0</v>
      </c>
      <c r="G15" s="100">
        <v>484.29401899999982</v>
      </c>
      <c r="H15" s="100">
        <v>0</v>
      </c>
      <c r="I15" s="100">
        <v>0</v>
      </c>
      <c r="K15" s="89"/>
    </row>
    <row r="16" spans="1:11">
      <c r="B16" s="17" t="s">
        <v>102</v>
      </c>
      <c r="C16" s="104" t="s">
        <v>173</v>
      </c>
      <c r="D16" s="100">
        <f t="shared" si="2"/>
        <v>0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K16" s="89"/>
    </row>
    <row r="17" spans="2:11">
      <c r="B17" s="17" t="s">
        <v>18</v>
      </c>
      <c r="C17" s="104" t="s">
        <v>174</v>
      </c>
      <c r="D17" s="100">
        <f t="shared" si="2"/>
        <v>429.31555000000003</v>
      </c>
      <c r="E17" s="100">
        <v>0</v>
      </c>
      <c r="F17" s="100">
        <v>0</v>
      </c>
      <c r="G17" s="100">
        <v>429.31555000000003</v>
      </c>
      <c r="H17" s="100">
        <v>0</v>
      </c>
      <c r="I17" s="100">
        <v>0</v>
      </c>
    </row>
    <row r="18" spans="2:11">
      <c r="B18" s="17"/>
      <c r="C18" s="104" t="s">
        <v>175</v>
      </c>
      <c r="D18" s="100">
        <f t="shared" si="2"/>
        <v>2294.5439999999999</v>
      </c>
      <c r="E18" s="100">
        <v>1931.2729999999999</v>
      </c>
      <c r="F18" s="100">
        <v>363.27100000000002</v>
      </c>
      <c r="G18" s="100">
        <v>0</v>
      </c>
      <c r="H18" s="100">
        <v>0</v>
      </c>
      <c r="I18" s="100">
        <v>0</v>
      </c>
      <c r="K18" s="90"/>
    </row>
    <row r="19" spans="2:11">
      <c r="B19" s="17" t="s">
        <v>21</v>
      </c>
      <c r="C19" s="9" t="s">
        <v>176</v>
      </c>
      <c r="D19" s="100">
        <f t="shared" si="2"/>
        <v>50.772999999999996</v>
      </c>
      <c r="E19" s="100">
        <v>5.992</v>
      </c>
      <c r="F19" s="100">
        <v>40.848999999999997</v>
      </c>
      <c r="G19" s="100">
        <v>3.9319999999999999</v>
      </c>
      <c r="H19" s="100">
        <v>0</v>
      </c>
      <c r="I19" s="100">
        <v>0</v>
      </c>
      <c r="K19" s="90"/>
    </row>
    <row r="20" spans="2:11">
      <c r="B20" s="17"/>
      <c r="C20" s="104" t="s">
        <v>103</v>
      </c>
      <c r="D20" s="100">
        <f t="shared" si="2"/>
        <v>565.76726899999994</v>
      </c>
      <c r="E20" s="100">
        <v>415.1915239999999</v>
      </c>
      <c r="F20" s="100">
        <v>53.472104999999999</v>
      </c>
      <c r="G20" s="100">
        <v>97.103639999999999</v>
      </c>
      <c r="H20" s="100">
        <v>0</v>
      </c>
      <c r="I20" s="100">
        <v>0</v>
      </c>
    </row>
    <row r="21" spans="2:11">
      <c r="B21" s="17"/>
      <c r="C21" s="104" t="s">
        <v>104</v>
      </c>
      <c r="D21" s="100">
        <f t="shared" si="2"/>
        <v>158.24415500000001</v>
      </c>
      <c r="E21" s="100">
        <v>158.24415500000001</v>
      </c>
      <c r="F21" s="100">
        <v>0</v>
      </c>
      <c r="G21" s="100">
        <v>0</v>
      </c>
      <c r="H21" s="100">
        <v>0</v>
      </c>
      <c r="I21" s="100">
        <v>0</v>
      </c>
    </row>
    <row r="22" spans="2:11">
      <c r="B22" s="17"/>
      <c r="C22" s="104" t="s">
        <v>105</v>
      </c>
      <c r="D22" s="100">
        <f t="shared" si="2"/>
        <v>20.771639999999998</v>
      </c>
      <c r="E22" s="100">
        <v>0</v>
      </c>
      <c r="F22" s="100">
        <v>20.771639999999998</v>
      </c>
      <c r="G22" s="100">
        <v>0</v>
      </c>
      <c r="H22" s="100">
        <v>0</v>
      </c>
      <c r="I22" s="100">
        <v>0</v>
      </c>
    </row>
    <row r="23" spans="2:11">
      <c r="C23" s="104" t="s">
        <v>106</v>
      </c>
      <c r="D23" s="100">
        <f t="shared" si="2"/>
        <v>17.089289000000001</v>
      </c>
      <c r="E23" s="100">
        <v>0</v>
      </c>
      <c r="F23" s="100">
        <v>17.089289000000001</v>
      </c>
      <c r="G23" s="100">
        <v>0</v>
      </c>
      <c r="H23" s="100">
        <v>0</v>
      </c>
      <c r="I23" s="100">
        <v>0</v>
      </c>
    </row>
    <row r="24" spans="2:11">
      <c r="B24" s="17" t="s">
        <v>27</v>
      </c>
      <c r="C24" s="104" t="s">
        <v>107</v>
      </c>
      <c r="D24" s="100">
        <f t="shared" si="2"/>
        <v>2270.7195000000002</v>
      </c>
      <c r="E24" s="100">
        <v>0</v>
      </c>
      <c r="F24" s="100">
        <v>2270.7195000000002</v>
      </c>
      <c r="G24" s="100">
        <v>0</v>
      </c>
      <c r="H24" s="100">
        <v>0</v>
      </c>
      <c r="I24" s="100">
        <v>0</v>
      </c>
    </row>
    <row r="25" spans="2:11">
      <c r="B25" s="17" t="s">
        <v>29</v>
      </c>
      <c r="C25" s="104" t="s">
        <v>108</v>
      </c>
      <c r="D25" s="100">
        <f t="shared" si="2"/>
        <v>88.240623000000014</v>
      </c>
      <c r="E25" s="100">
        <v>0</v>
      </c>
      <c r="F25" s="100">
        <v>88.240623000000014</v>
      </c>
      <c r="G25" s="100">
        <v>0</v>
      </c>
      <c r="H25" s="100">
        <v>0</v>
      </c>
      <c r="I25" s="100">
        <v>0</v>
      </c>
    </row>
    <row r="26" spans="2:11">
      <c r="B26" s="17" t="s">
        <v>31</v>
      </c>
      <c r="C26" s="104" t="s">
        <v>109</v>
      </c>
      <c r="D26" s="100">
        <f t="shared" si="2"/>
        <v>6.173</v>
      </c>
      <c r="E26" s="100">
        <v>0</v>
      </c>
      <c r="F26" s="100">
        <v>0</v>
      </c>
      <c r="G26" s="100">
        <v>6.173</v>
      </c>
      <c r="H26" s="100">
        <v>0</v>
      </c>
      <c r="I26" s="100">
        <v>0</v>
      </c>
    </row>
    <row r="27" spans="2:11">
      <c r="C27" s="104" t="s">
        <v>110</v>
      </c>
      <c r="D27" s="100">
        <f t="shared" si="2"/>
        <v>0</v>
      </c>
      <c r="E27" s="100">
        <v>0</v>
      </c>
      <c r="F27" s="100">
        <v>0</v>
      </c>
      <c r="G27" s="100">
        <v>0</v>
      </c>
      <c r="H27" s="100">
        <v>0</v>
      </c>
      <c r="I27" s="100">
        <v>0</v>
      </c>
    </row>
    <row r="28" spans="2:11">
      <c r="B28" s="17"/>
      <c r="C28" s="104" t="s">
        <v>111</v>
      </c>
      <c r="D28" s="100">
        <f t="shared" si="2"/>
        <v>224.81685099999993</v>
      </c>
      <c r="E28" s="100">
        <v>0</v>
      </c>
      <c r="F28" s="100">
        <v>0</v>
      </c>
      <c r="G28" s="100">
        <v>224.81685099999993</v>
      </c>
      <c r="H28" s="100">
        <v>0</v>
      </c>
      <c r="I28" s="100">
        <v>0</v>
      </c>
    </row>
    <row r="29" spans="2:11">
      <c r="B29" s="17" t="s">
        <v>34</v>
      </c>
      <c r="C29" s="104" t="s">
        <v>112</v>
      </c>
      <c r="D29" s="100">
        <f t="shared" si="2"/>
        <v>7.2549999999999999</v>
      </c>
      <c r="E29" s="100">
        <v>0</v>
      </c>
      <c r="F29" s="100">
        <v>0</v>
      </c>
      <c r="G29" s="100">
        <v>7.2549999999999999</v>
      </c>
      <c r="H29" s="100">
        <v>0</v>
      </c>
      <c r="I29" s="100">
        <v>0</v>
      </c>
    </row>
    <row r="30" spans="2:11">
      <c r="B30" s="17" t="s">
        <v>113</v>
      </c>
      <c r="C30" s="9" t="s">
        <v>114</v>
      </c>
      <c r="D30" s="100">
        <f t="shared" si="2"/>
        <v>24.592058000000002</v>
      </c>
      <c r="E30" s="100">
        <v>0</v>
      </c>
      <c r="F30" s="100">
        <v>24.592058000000002</v>
      </c>
      <c r="G30" s="100">
        <v>0</v>
      </c>
      <c r="H30" s="100">
        <v>0</v>
      </c>
      <c r="I30" s="100">
        <v>0</v>
      </c>
    </row>
    <row r="31" spans="2:11">
      <c r="B31" s="17" t="s">
        <v>115</v>
      </c>
      <c r="C31" s="9" t="s">
        <v>116</v>
      </c>
      <c r="D31" s="100">
        <f t="shared" si="2"/>
        <v>6593.6643513201425</v>
      </c>
      <c r="E31" s="100">
        <v>4181.7087549874441</v>
      </c>
      <c r="F31" s="100">
        <v>1090.5719560898997</v>
      </c>
      <c r="G31" s="100">
        <v>1218.9689865553989</v>
      </c>
      <c r="H31" s="100">
        <v>0</v>
      </c>
      <c r="I31" s="100">
        <v>102.41465368739996</v>
      </c>
    </row>
    <row r="32" spans="2:11">
      <c r="B32" s="17"/>
      <c r="C32" s="104" t="s">
        <v>117</v>
      </c>
      <c r="D32" s="100">
        <f t="shared" si="2"/>
        <v>956.31957680239998</v>
      </c>
      <c r="E32" s="100">
        <v>444.07428570909991</v>
      </c>
      <c r="F32" s="100">
        <v>76.981669352799997</v>
      </c>
      <c r="G32" s="100">
        <v>431.39140437320009</v>
      </c>
      <c r="H32" s="100">
        <v>0</v>
      </c>
      <c r="I32" s="100">
        <v>3.8722173672999998</v>
      </c>
    </row>
    <row r="33" spans="2:9">
      <c r="B33" s="17" t="s">
        <v>118</v>
      </c>
      <c r="C33" s="104" t="s">
        <v>119</v>
      </c>
      <c r="D33" s="100">
        <f t="shared" si="2"/>
        <v>175.00276400000001</v>
      </c>
      <c r="E33" s="100">
        <v>175.00276400000001</v>
      </c>
      <c r="F33" s="100">
        <v>0</v>
      </c>
      <c r="G33" s="100">
        <v>0</v>
      </c>
      <c r="H33" s="100">
        <v>0</v>
      </c>
      <c r="I33" s="100">
        <v>0</v>
      </c>
    </row>
    <row r="34" spans="2:9">
      <c r="B34" s="17"/>
      <c r="C34" s="104" t="s">
        <v>120</v>
      </c>
      <c r="D34" s="100">
        <f t="shared" si="2"/>
        <v>0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</row>
    <row r="35" spans="2:9">
      <c r="C35" s="9" t="s">
        <v>121</v>
      </c>
      <c r="D35" s="100">
        <f t="shared" si="2"/>
        <v>27.437180000000005</v>
      </c>
      <c r="E35" s="100">
        <v>0</v>
      </c>
      <c r="F35" s="100">
        <v>27.437180000000005</v>
      </c>
      <c r="G35" s="100">
        <v>0</v>
      </c>
      <c r="H35" s="100">
        <v>0</v>
      </c>
      <c r="I35" s="100">
        <v>0</v>
      </c>
    </row>
    <row r="36" spans="2:9">
      <c r="C36" s="104" t="s">
        <v>122</v>
      </c>
      <c r="D36" s="100">
        <f t="shared" si="2"/>
        <v>29.404725999999997</v>
      </c>
      <c r="E36" s="100">
        <v>29.404725999999997</v>
      </c>
      <c r="F36" s="100">
        <v>0</v>
      </c>
      <c r="G36" s="100">
        <v>0</v>
      </c>
      <c r="H36" s="100">
        <v>0</v>
      </c>
      <c r="I36" s="100">
        <v>0</v>
      </c>
    </row>
    <row r="37" spans="2:9">
      <c r="C37" s="104" t="s">
        <v>123</v>
      </c>
      <c r="D37" s="100">
        <f t="shared" si="2"/>
        <v>211.61738699999995</v>
      </c>
      <c r="E37" s="100">
        <v>0</v>
      </c>
      <c r="F37" s="100">
        <v>0</v>
      </c>
      <c r="G37" s="100">
        <v>211.61738699999995</v>
      </c>
      <c r="H37" s="100">
        <v>0</v>
      </c>
      <c r="I37" s="100">
        <v>0</v>
      </c>
    </row>
    <row r="38" spans="2:9">
      <c r="B38" s="2" t="s">
        <v>36</v>
      </c>
      <c r="C38" s="104" t="s">
        <v>124</v>
      </c>
      <c r="D38" s="100">
        <f t="shared" si="2"/>
        <v>15286.348366000006</v>
      </c>
      <c r="E38" s="100">
        <v>10816.351571381612</v>
      </c>
      <c r="F38" s="100">
        <v>4439.5996336183925</v>
      </c>
      <c r="G38" s="100">
        <v>0</v>
      </c>
      <c r="H38" s="100">
        <v>30.397161000000004</v>
      </c>
      <c r="I38" s="100">
        <v>0</v>
      </c>
    </row>
    <row r="39" spans="2:9">
      <c r="C39" s="104" t="s">
        <v>125</v>
      </c>
      <c r="D39" s="100">
        <f t="shared" si="2"/>
        <v>13917.883895462001</v>
      </c>
      <c r="E39" s="100">
        <v>6100.7486109422607</v>
      </c>
      <c r="F39" s="100">
        <v>4109.9521675197384</v>
      </c>
      <c r="G39" s="100">
        <v>0</v>
      </c>
      <c r="H39" s="100">
        <v>3707.1831170000005</v>
      </c>
      <c r="I39" s="100">
        <v>0</v>
      </c>
    </row>
    <row r="40" spans="2:9">
      <c r="B40" s="17" t="s">
        <v>126</v>
      </c>
      <c r="C40" s="104" t="s">
        <v>127</v>
      </c>
      <c r="D40" s="100">
        <f t="shared" si="2"/>
        <v>1610.2682453000004</v>
      </c>
      <c r="E40" s="100">
        <v>1144.8726970000005</v>
      </c>
      <c r="F40" s="100">
        <v>465.39554829999997</v>
      </c>
      <c r="G40" s="100">
        <v>0</v>
      </c>
      <c r="H40" s="100">
        <v>0</v>
      </c>
      <c r="I40" s="100">
        <v>0</v>
      </c>
    </row>
    <row r="41" spans="2:9">
      <c r="B41" s="17"/>
      <c r="C41" s="104" t="s">
        <v>128</v>
      </c>
      <c r="D41" s="100">
        <f t="shared" si="2"/>
        <v>1656.9270750000003</v>
      </c>
      <c r="E41" s="100">
        <v>1656.9270750000003</v>
      </c>
      <c r="F41" s="100">
        <v>0</v>
      </c>
      <c r="G41" s="100">
        <v>0</v>
      </c>
      <c r="H41" s="100">
        <v>0</v>
      </c>
      <c r="I41" s="100">
        <v>0</v>
      </c>
    </row>
    <row r="42" spans="2:9">
      <c r="B42" s="17" t="s">
        <v>49</v>
      </c>
      <c r="C42" s="104" t="s">
        <v>129</v>
      </c>
      <c r="D42" s="100">
        <f t="shared" si="2"/>
        <v>4236.1277728999994</v>
      </c>
      <c r="E42" s="100">
        <v>0</v>
      </c>
      <c r="F42" s="100">
        <v>4236.1277728999994</v>
      </c>
      <c r="G42" s="100">
        <v>0</v>
      </c>
      <c r="H42" s="100">
        <v>0</v>
      </c>
      <c r="I42" s="100">
        <v>0</v>
      </c>
    </row>
    <row r="43" spans="2:9">
      <c r="B43" s="17" t="s">
        <v>51</v>
      </c>
      <c r="C43" s="104" t="s">
        <v>130</v>
      </c>
      <c r="D43" s="100">
        <f t="shared" si="2"/>
        <v>361.92246709389991</v>
      </c>
      <c r="E43" s="100">
        <v>0</v>
      </c>
      <c r="F43" s="100">
        <v>0</v>
      </c>
      <c r="G43" s="100">
        <v>361.92246709389991</v>
      </c>
      <c r="H43" s="100">
        <v>0</v>
      </c>
      <c r="I43" s="100">
        <v>0</v>
      </c>
    </row>
    <row r="44" spans="2:9">
      <c r="B44" s="17"/>
      <c r="C44" s="104" t="s">
        <v>131</v>
      </c>
      <c r="D44" s="100">
        <f t="shared" si="2"/>
        <v>3379.3341640000003</v>
      </c>
      <c r="E44" s="100">
        <v>0</v>
      </c>
      <c r="F44" s="100">
        <v>1953.1626189999997</v>
      </c>
      <c r="G44" s="100">
        <v>1426.1715450000006</v>
      </c>
      <c r="H44" s="100">
        <v>0</v>
      </c>
      <c r="I44" s="100">
        <v>0</v>
      </c>
    </row>
    <row r="45" spans="2:9">
      <c r="B45" s="17" t="s">
        <v>132</v>
      </c>
      <c r="C45" s="104" t="s">
        <v>133</v>
      </c>
      <c r="D45" s="100">
        <f t="shared" si="2"/>
        <v>1275.7619999999999</v>
      </c>
      <c r="E45" s="100">
        <v>747.43</v>
      </c>
      <c r="F45" s="100">
        <v>407.274</v>
      </c>
      <c r="G45" s="100">
        <v>121.05800000000001</v>
      </c>
      <c r="H45" s="100">
        <v>0</v>
      </c>
      <c r="I45" s="100">
        <v>0</v>
      </c>
    </row>
    <row r="46" spans="2:9">
      <c r="B46" s="17" t="s">
        <v>134</v>
      </c>
      <c r="C46" s="104" t="s">
        <v>135</v>
      </c>
      <c r="D46" s="100">
        <f t="shared" si="2"/>
        <v>12471.771518</v>
      </c>
      <c r="E46" s="100">
        <v>24.31925</v>
      </c>
      <c r="F46" s="100">
        <v>11462.595808999999</v>
      </c>
      <c r="G46" s="100">
        <v>984.85645900000009</v>
      </c>
      <c r="H46" s="100">
        <v>0</v>
      </c>
      <c r="I46" s="100">
        <v>0</v>
      </c>
    </row>
    <row r="47" spans="2:9">
      <c r="B47" s="2" t="s">
        <v>57</v>
      </c>
      <c r="C47" s="104" t="s">
        <v>186</v>
      </c>
      <c r="D47" s="100">
        <f t="shared" si="2"/>
        <v>18.7</v>
      </c>
      <c r="E47" s="100">
        <v>0</v>
      </c>
      <c r="F47" s="101">
        <v>18.7</v>
      </c>
      <c r="G47" s="100">
        <v>0</v>
      </c>
      <c r="H47" s="100">
        <v>0</v>
      </c>
      <c r="I47" s="100">
        <v>0</v>
      </c>
    </row>
    <row r="48" spans="2:9">
      <c r="B48" s="17" t="s">
        <v>59</v>
      </c>
      <c r="C48" s="104" t="s">
        <v>136</v>
      </c>
      <c r="D48" s="100">
        <f t="shared" si="2"/>
        <v>3499.0397729999986</v>
      </c>
      <c r="E48" s="100">
        <v>1232.1593509999989</v>
      </c>
      <c r="F48" s="100">
        <v>1460.3645499999996</v>
      </c>
      <c r="G48" s="100">
        <v>242.98536699999997</v>
      </c>
      <c r="H48" s="100">
        <v>49.392729999999993</v>
      </c>
      <c r="I48" s="100">
        <v>514.13777500000003</v>
      </c>
    </row>
    <row r="49" spans="2:9">
      <c r="B49" s="17" t="s">
        <v>61</v>
      </c>
      <c r="C49" s="104" t="s">
        <v>137</v>
      </c>
      <c r="D49" s="100">
        <f t="shared" si="2"/>
        <v>1673.6679232603487</v>
      </c>
      <c r="E49" s="100">
        <v>858.62307732294857</v>
      </c>
      <c r="F49" s="100">
        <v>0</v>
      </c>
      <c r="G49" s="100">
        <v>484.56154397240016</v>
      </c>
      <c r="H49" s="100">
        <v>0</v>
      </c>
      <c r="I49" s="100">
        <v>330.48330196499995</v>
      </c>
    </row>
    <row r="50" spans="2:9">
      <c r="B50" s="17" t="s">
        <v>138</v>
      </c>
      <c r="C50" s="104" t="s">
        <v>139</v>
      </c>
      <c r="D50" s="100">
        <f t="shared" si="2"/>
        <v>1071.4396890000003</v>
      </c>
      <c r="E50" s="100">
        <v>54.086099999999995</v>
      </c>
      <c r="F50" s="100">
        <v>669.7180800000001</v>
      </c>
      <c r="G50" s="100">
        <v>347.63550900000007</v>
      </c>
      <c r="H50" s="100">
        <v>0</v>
      </c>
      <c r="I50" s="100">
        <v>0</v>
      </c>
    </row>
    <row r="51" spans="2:9">
      <c r="B51" s="2" t="s">
        <v>63</v>
      </c>
      <c r="C51" s="104" t="s">
        <v>140</v>
      </c>
      <c r="D51" s="100">
        <f t="shared" si="2"/>
        <v>588.10794900000008</v>
      </c>
      <c r="E51" s="100">
        <v>12.878163000000001</v>
      </c>
      <c r="F51" s="100">
        <v>0</v>
      </c>
      <c r="G51" s="100">
        <v>280.68117000000001</v>
      </c>
      <c r="H51" s="100">
        <v>0</v>
      </c>
      <c r="I51" s="100">
        <v>294.54861600000004</v>
      </c>
    </row>
    <row r="52" spans="2:9">
      <c r="C52" s="9" t="s">
        <v>141</v>
      </c>
      <c r="D52" s="100">
        <f t="shared" si="2"/>
        <v>415.89800000000002</v>
      </c>
      <c r="E52" s="100">
        <v>80.911000000000001</v>
      </c>
      <c r="F52" s="100">
        <v>332.16800000000001</v>
      </c>
      <c r="G52" s="100">
        <v>2.702</v>
      </c>
      <c r="H52" s="100">
        <v>0</v>
      </c>
      <c r="I52" s="100">
        <v>0.11700000000000001</v>
      </c>
    </row>
    <row r="53" spans="2:9">
      <c r="C53" s="9" t="s">
        <v>142</v>
      </c>
      <c r="D53" s="100">
        <f t="shared" si="2"/>
        <v>301.50658699999997</v>
      </c>
      <c r="E53" s="100">
        <v>19.22908</v>
      </c>
      <c r="F53" s="100">
        <v>171.97976999999997</v>
      </c>
      <c r="G53" s="100">
        <v>99.129782000000006</v>
      </c>
      <c r="H53" s="100">
        <v>0</v>
      </c>
      <c r="I53" s="100">
        <v>11.167955000000001</v>
      </c>
    </row>
    <row r="54" spans="2:9">
      <c r="C54" s="91" t="s">
        <v>143</v>
      </c>
      <c r="D54" s="100">
        <f t="shared" si="2"/>
        <v>363.38925</v>
      </c>
      <c r="E54" s="100">
        <v>288.20625000000001</v>
      </c>
      <c r="F54" s="100">
        <v>0</v>
      </c>
      <c r="G54" s="100">
        <v>75.183000000000007</v>
      </c>
      <c r="H54" s="100">
        <v>0</v>
      </c>
      <c r="I54" s="100">
        <v>0</v>
      </c>
    </row>
    <row r="55" spans="2:9">
      <c r="B55" s="2" t="s">
        <v>144</v>
      </c>
      <c r="C55" s="9" t="s">
        <v>145</v>
      </c>
      <c r="D55" s="100">
        <f t="shared" si="2"/>
        <v>254.20136100000002</v>
      </c>
      <c r="E55" s="100">
        <v>0</v>
      </c>
      <c r="F55" s="100">
        <v>0</v>
      </c>
      <c r="G55" s="100">
        <v>4.3</v>
      </c>
      <c r="H55" s="100">
        <v>0</v>
      </c>
      <c r="I55" s="100">
        <v>249.90136100000001</v>
      </c>
    </row>
    <row r="56" spans="2:9" s="92" customFormat="1">
      <c r="B56" s="93"/>
      <c r="C56" s="93" t="s">
        <v>68</v>
      </c>
      <c r="D56" s="102">
        <f t="shared" si="2"/>
        <v>1794.4588406488231</v>
      </c>
      <c r="E56" s="102">
        <f>SUM(E57:E73)</f>
        <v>81.84893442968945</v>
      </c>
      <c r="F56" s="102">
        <f t="shared" ref="F56:I56" si="3">SUM(F57:F73)</f>
        <v>58.702967999999998</v>
      </c>
      <c r="G56" s="102">
        <f t="shared" si="3"/>
        <v>1652.2469382191334</v>
      </c>
      <c r="H56" s="102">
        <f t="shared" si="3"/>
        <v>1.66</v>
      </c>
      <c r="I56" s="102">
        <f t="shared" si="3"/>
        <v>0</v>
      </c>
    </row>
    <row r="57" spans="2:9">
      <c r="B57" s="2" t="s">
        <v>146</v>
      </c>
      <c r="C57" s="9" t="s">
        <v>147</v>
      </c>
      <c r="D57" s="100">
        <f t="shared" si="2"/>
        <v>0.40242</v>
      </c>
      <c r="E57" s="100">
        <v>0</v>
      </c>
      <c r="F57" s="100">
        <v>0</v>
      </c>
      <c r="G57" s="100">
        <v>0.40242</v>
      </c>
      <c r="H57" s="100">
        <v>0</v>
      </c>
      <c r="I57" s="100">
        <v>0</v>
      </c>
    </row>
    <row r="58" spans="2:9">
      <c r="C58" s="9" t="s">
        <v>177</v>
      </c>
      <c r="D58" s="100">
        <f t="shared" si="2"/>
        <v>4.8088763084636375</v>
      </c>
      <c r="E58" s="100">
        <v>0</v>
      </c>
      <c r="F58" s="100">
        <v>0</v>
      </c>
      <c r="G58" s="100">
        <v>4.8088763084636375</v>
      </c>
      <c r="H58" s="100">
        <v>0</v>
      </c>
      <c r="I58" s="100">
        <v>0</v>
      </c>
    </row>
    <row r="59" spans="2:9">
      <c r="C59" s="9" t="s">
        <v>178</v>
      </c>
      <c r="D59" s="100">
        <f t="shared" si="2"/>
        <v>3.64843692</v>
      </c>
      <c r="E59" s="100">
        <v>0</v>
      </c>
      <c r="F59" s="100">
        <v>0</v>
      </c>
      <c r="G59" s="100">
        <v>3.64843692</v>
      </c>
      <c r="H59" s="100">
        <v>0</v>
      </c>
      <c r="I59" s="100">
        <v>0</v>
      </c>
    </row>
    <row r="60" spans="2:9">
      <c r="B60" s="2" t="s">
        <v>69</v>
      </c>
      <c r="C60" s="9" t="s">
        <v>148</v>
      </c>
      <c r="D60" s="100">
        <f t="shared" si="2"/>
        <v>765.44513060584825</v>
      </c>
      <c r="E60" s="100">
        <v>0</v>
      </c>
      <c r="F60" s="100">
        <v>3.5863899999999997</v>
      </c>
      <c r="G60" s="100">
        <v>761.8587406058482</v>
      </c>
      <c r="H60" s="100">
        <v>0</v>
      </c>
      <c r="I60" s="100">
        <v>0</v>
      </c>
    </row>
    <row r="61" spans="2:9">
      <c r="C61" s="104" t="s">
        <v>149</v>
      </c>
      <c r="D61" s="100">
        <f t="shared" si="2"/>
        <v>413.32100000000003</v>
      </c>
      <c r="E61" s="100">
        <v>48.866</v>
      </c>
      <c r="F61" s="100">
        <v>18.018000000000001</v>
      </c>
      <c r="G61" s="100">
        <v>344.77699999999999</v>
      </c>
      <c r="H61" s="100">
        <v>1.66</v>
      </c>
      <c r="I61" s="100">
        <v>0</v>
      </c>
    </row>
    <row r="62" spans="2:9">
      <c r="C62" s="9" t="s">
        <v>150</v>
      </c>
      <c r="D62" s="100">
        <f t="shared" si="2"/>
        <v>4.8239999999999998</v>
      </c>
      <c r="E62" s="100">
        <v>4.8239999999999998</v>
      </c>
      <c r="F62" s="100">
        <v>0</v>
      </c>
      <c r="G62" s="100">
        <v>0</v>
      </c>
      <c r="H62" s="100">
        <v>0</v>
      </c>
      <c r="I62" s="100">
        <v>0</v>
      </c>
    </row>
    <row r="63" spans="2:9">
      <c r="B63" s="2" t="s">
        <v>151</v>
      </c>
      <c r="C63" s="9" t="s">
        <v>179</v>
      </c>
      <c r="D63" s="100">
        <f t="shared" si="2"/>
        <v>44.49447580773186</v>
      </c>
      <c r="E63" s="100">
        <v>0</v>
      </c>
      <c r="F63" s="100">
        <v>0</v>
      </c>
      <c r="G63" s="100">
        <v>44.49447580773186</v>
      </c>
      <c r="H63" s="100">
        <v>0</v>
      </c>
      <c r="I63" s="100">
        <v>0</v>
      </c>
    </row>
    <row r="64" spans="2:9">
      <c r="B64" s="2" t="s">
        <v>152</v>
      </c>
      <c r="C64" s="9" t="s">
        <v>180</v>
      </c>
      <c r="D64" s="100">
        <f t="shared" si="2"/>
        <v>63.262759999999986</v>
      </c>
      <c r="E64" s="100">
        <v>0</v>
      </c>
      <c r="F64" s="100">
        <v>0</v>
      </c>
      <c r="G64" s="100">
        <v>63.262759999999986</v>
      </c>
      <c r="H64" s="100">
        <v>0</v>
      </c>
      <c r="I64" s="100">
        <v>0</v>
      </c>
    </row>
    <row r="65" spans="2:9">
      <c r="B65" s="2" t="s">
        <v>153</v>
      </c>
      <c r="C65" s="9" t="s">
        <v>181</v>
      </c>
      <c r="D65" s="100">
        <f t="shared" si="2"/>
        <v>0.3046244296894432</v>
      </c>
      <c r="E65" s="100">
        <v>0.3046244296894432</v>
      </c>
      <c r="F65" s="100">
        <v>0</v>
      </c>
      <c r="G65" s="100">
        <v>0</v>
      </c>
      <c r="H65" s="100">
        <v>0</v>
      </c>
      <c r="I65" s="100">
        <v>0</v>
      </c>
    </row>
    <row r="66" spans="2:9">
      <c r="B66" s="2" t="s">
        <v>154</v>
      </c>
      <c r="C66" s="2" t="s">
        <v>185</v>
      </c>
      <c r="D66" s="100">
        <f t="shared" si="2"/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</row>
    <row r="67" spans="2:9">
      <c r="B67" s="2" t="s">
        <v>155</v>
      </c>
      <c r="C67" s="2" t="s">
        <v>182</v>
      </c>
      <c r="D67" s="100">
        <f t="shared" si="2"/>
        <v>327.46687000000003</v>
      </c>
      <c r="E67" s="100">
        <v>0</v>
      </c>
      <c r="F67" s="100">
        <v>0</v>
      </c>
      <c r="G67" s="100">
        <v>327.46687000000003</v>
      </c>
      <c r="H67" s="100">
        <v>0</v>
      </c>
      <c r="I67" s="100">
        <v>0</v>
      </c>
    </row>
    <row r="68" spans="2:9">
      <c r="B68" s="2" t="s">
        <v>156</v>
      </c>
      <c r="C68" s="2" t="s">
        <v>157</v>
      </c>
      <c r="D68" s="100">
        <f t="shared" si="2"/>
        <v>9.6373585770899979</v>
      </c>
      <c r="E68" s="100">
        <v>0</v>
      </c>
      <c r="F68" s="100">
        <v>0</v>
      </c>
      <c r="G68" s="100">
        <v>9.6373585770899979</v>
      </c>
      <c r="H68" s="100">
        <v>0</v>
      </c>
      <c r="I68" s="100">
        <v>0</v>
      </c>
    </row>
    <row r="69" spans="2:9">
      <c r="B69" s="2" t="s">
        <v>77</v>
      </c>
      <c r="C69" s="104" t="s">
        <v>158</v>
      </c>
      <c r="D69" s="100">
        <f t="shared" si="2"/>
        <v>26.241630000000001</v>
      </c>
      <c r="E69" s="100">
        <v>3.7683400000000002</v>
      </c>
      <c r="F69" s="100">
        <v>22.473289999999999</v>
      </c>
      <c r="G69" s="100">
        <v>0</v>
      </c>
      <c r="H69" s="100">
        <v>0</v>
      </c>
      <c r="I69" s="100">
        <v>0</v>
      </c>
    </row>
    <row r="70" spans="2:9">
      <c r="C70" s="104" t="s">
        <v>159</v>
      </c>
      <c r="D70" s="100">
        <f t="shared" si="2"/>
        <v>89.347999999999999</v>
      </c>
      <c r="E70" s="100">
        <v>0</v>
      </c>
      <c r="F70" s="100">
        <v>0</v>
      </c>
      <c r="G70" s="100">
        <v>89.347999999999999</v>
      </c>
      <c r="H70" s="100">
        <v>0</v>
      </c>
      <c r="I70" s="100">
        <v>0</v>
      </c>
    </row>
    <row r="71" spans="2:9">
      <c r="C71" s="2" t="s">
        <v>183</v>
      </c>
      <c r="D71" s="100">
        <f t="shared" si="2"/>
        <v>0.73459000000000008</v>
      </c>
      <c r="E71" s="100">
        <v>6.0350000000000001E-2</v>
      </c>
      <c r="F71" s="100">
        <v>0.67424000000000006</v>
      </c>
      <c r="G71" s="100">
        <v>0</v>
      </c>
      <c r="H71" s="100">
        <v>0</v>
      </c>
      <c r="I71" s="100">
        <v>0</v>
      </c>
    </row>
    <row r="72" spans="2:9">
      <c r="B72" s="2" t="s">
        <v>160</v>
      </c>
      <c r="C72" s="104" t="s">
        <v>161</v>
      </c>
      <c r="D72" s="100">
        <f t="shared" ref="D72:D73" si="4">SUM(E72:I72)</f>
        <v>37.469667999999999</v>
      </c>
      <c r="E72" s="100">
        <v>23.518620000000002</v>
      </c>
      <c r="F72" s="100">
        <v>13.951048</v>
      </c>
      <c r="G72" s="100">
        <v>0</v>
      </c>
      <c r="H72" s="100">
        <v>0</v>
      </c>
      <c r="I72" s="100">
        <v>0</v>
      </c>
    </row>
    <row r="73" spans="2:9" ht="15" thickBot="1">
      <c r="B73" s="94" t="s">
        <v>80</v>
      </c>
      <c r="C73" s="94" t="s">
        <v>162</v>
      </c>
      <c r="D73" s="103">
        <f t="shared" si="4"/>
        <v>3.0489999999999999</v>
      </c>
      <c r="E73" s="103">
        <v>0.50700000000000001</v>
      </c>
      <c r="F73" s="103">
        <v>0</v>
      </c>
      <c r="G73" s="103">
        <v>2.5419999999999998</v>
      </c>
      <c r="H73" s="103">
        <v>0</v>
      </c>
      <c r="I73" s="103">
        <v>0</v>
      </c>
    </row>
    <row r="74" spans="2:9">
      <c r="B74" s="95" t="s">
        <v>163</v>
      </c>
    </row>
    <row r="75" spans="2:9">
      <c r="B75" s="95" t="s">
        <v>184</v>
      </c>
    </row>
    <row r="76" spans="2:9">
      <c r="B76" s="95" t="s">
        <v>164</v>
      </c>
    </row>
    <row r="77" spans="2:9">
      <c r="B77" s="96" t="s">
        <v>84</v>
      </c>
    </row>
    <row r="82" spans="5:10">
      <c r="J82" s="89"/>
    </row>
    <row r="83" spans="5:10">
      <c r="E83" s="89"/>
      <c r="J83" s="89"/>
    </row>
    <row r="84" spans="5:10">
      <c r="J84" s="89"/>
    </row>
    <row r="85" spans="5:10">
      <c r="E85" s="90"/>
      <c r="J85" s="89"/>
    </row>
    <row r="86" spans="5:10">
      <c r="J86" s="89"/>
    </row>
    <row r="87" spans="5:10">
      <c r="J87" s="89"/>
    </row>
    <row r="88" spans="5:10">
      <c r="J88" s="89"/>
    </row>
    <row r="89" spans="5:10">
      <c r="J89" s="89"/>
    </row>
    <row r="90" spans="5:10">
      <c r="J90" s="89"/>
    </row>
    <row r="91" spans="5:10">
      <c r="J91" s="89"/>
    </row>
    <row r="92" spans="5:10">
      <c r="J92" s="89"/>
    </row>
    <row r="93" spans="5:10">
      <c r="J93" s="89"/>
    </row>
    <row r="94" spans="5:10">
      <c r="J94" s="89"/>
    </row>
    <row r="95" spans="5:10">
      <c r="J95" s="89"/>
    </row>
    <row r="96" spans="5:10">
      <c r="J96" s="89"/>
    </row>
    <row r="97" spans="10:10">
      <c r="J97" s="89"/>
    </row>
    <row r="98" spans="10:10">
      <c r="J98" s="89"/>
    </row>
    <row r="99" spans="10:10">
      <c r="J99" s="89"/>
    </row>
    <row r="100" spans="10:10">
      <c r="J100" s="89"/>
    </row>
    <row r="101" spans="10:10">
      <c r="J101" s="89"/>
    </row>
    <row r="102" spans="10:10">
      <c r="J102" s="89"/>
    </row>
    <row r="103" spans="10:10">
      <c r="J103" s="89"/>
    </row>
    <row r="104" spans="10:10">
      <c r="J104" s="89"/>
    </row>
    <row r="105" spans="10:10">
      <c r="J105" s="89"/>
    </row>
    <row r="106" spans="10:10">
      <c r="J106" s="89"/>
    </row>
    <row r="107" spans="10:10">
      <c r="J107" s="89"/>
    </row>
    <row r="108" spans="10:10">
      <c r="J108" s="89"/>
    </row>
    <row r="109" spans="10:10">
      <c r="J109" s="89"/>
    </row>
    <row r="110" spans="10:10">
      <c r="J110" s="89"/>
    </row>
    <row r="111" spans="10:10">
      <c r="J111" s="89"/>
    </row>
    <row r="112" spans="10:10">
      <c r="J112" s="89"/>
    </row>
    <row r="113" spans="10:10">
      <c r="J113" s="89"/>
    </row>
    <row r="114" spans="10:10">
      <c r="J114" s="89"/>
    </row>
    <row r="115" spans="10:10">
      <c r="J115" s="89"/>
    </row>
    <row r="116" spans="10:10">
      <c r="J116" s="89"/>
    </row>
    <row r="117" spans="10:10">
      <c r="J117" s="89"/>
    </row>
    <row r="118" spans="10:10">
      <c r="J118" s="89"/>
    </row>
    <row r="119" spans="10:10">
      <c r="J119" s="89"/>
    </row>
    <row r="120" spans="10:10">
      <c r="J120" s="89"/>
    </row>
    <row r="121" spans="10:10">
      <c r="J121" s="89"/>
    </row>
    <row r="122" spans="10:10">
      <c r="J122" s="89"/>
    </row>
    <row r="123" spans="10:10">
      <c r="J123" s="89"/>
    </row>
    <row r="124" spans="10:10">
      <c r="J124" s="89"/>
    </row>
    <row r="125" spans="10:10">
      <c r="J125" s="89"/>
    </row>
    <row r="126" spans="10:10">
      <c r="J126" s="89"/>
    </row>
    <row r="127" spans="10:10">
      <c r="J127" s="89"/>
    </row>
    <row r="128" spans="10:10">
      <c r="J128" s="89"/>
    </row>
    <row r="129" spans="10:10">
      <c r="J129" s="89"/>
    </row>
    <row r="130" spans="10:10">
      <c r="J130" s="89"/>
    </row>
    <row r="131" spans="10:10">
      <c r="J131" s="89"/>
    </row>
    <row r="132" spans="10:10">
      <c r="J132" s="89"/>
    </row>
    <row r="133" spans="10:10">
      <c r="J133" s="89"/>
    </row>
    <row r="134" spans="10:10">
      <c r="J134" s="89"/>
    </row>
    <row r="135" spans="10:10">
      <c r="J135" s="89"/>
    </row>
    <row r="136" spans="10:10">
      <c r="J136" s="89"/>
    </row>
    <row r="137" spans="10:10">
      <c r="J137" s="89"/>
    </row>
    <row r="138" spans="10:10">
      <c r="J138" s="89"/>
    </row>
    <row r="139" spans="10:10">
      <c r="J139" s="89"/>
    </row>
    <row r="140" spans="10:10">
      <c r="J140" s="89"/>
    </row>
    <row r="141" spans="10:10">
      <c r="J141" s="89"/>
    </row>
  </sheetData>
  <mergeCells count="2">
    <mergeCell ref="B3:I3"/>
    <mergeCell ref="B2:I2"/>
  </mergeCells>
  <pageMargins left="0.7" right="0.7" top="0.75" bottom="0.75" header="0.3" footer="0.3"/>
  <ignoredErrors>
    <ignoredError sqref="E7:I7 D8:D7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0"/>
  <sheetViews>
    <sheetView zoomScaleNormal="100" workbookViewId="0">
      <selection activeCell="C15" sqref="C15"/>
    </sheetView>
  </sheetViews>
  <sheetFormatPr baseColWidth="10" defaultColWidth="11.42578125" defaultRowHeight="14.25"/>
  <cols>
    <col min="1" max="1" width="5.7109375" style="2" customWidth="1"/>
    <col min="2" max="2" width="16.7109375" style="2" customWidth="1"/>
    <col min="3" max="3" width="52.28515625" style="2" customWidth="1"/>
    <col min="4" max="4" width="13.42578125" style="2" customWidth="1"/>
    <col min="5" max="5" width="13.28515625" style="2" customWidth="1"/>
    <col min="6" max="6" width="13.7109375" style="2" customWidth="1"/>
    <col min="7" max="7" width="13" style="2" customWidth="1"/>
    <col min="8" max="8" width="13.28515625" style="2" customWidth="1"/>
    <col min="9" max="9" width="11.85546875" style="2" customWidth="1"/>
    <col min="10" max="10" width="6" style="2" customWidth="1"/>
    <col min="11" max="16384" width="11.42578125" style="2"/>
  </cols>
  <sheetData>
    <row r="2" spans="1:9" ht="17.25">
      <c r="B2" s="216" t="s">
        <v>215</v>
      </c>
      <c r="C2" s="216"/>
      <c r="D2" s="216"/>
      <c r="E2" s="216"/>
      <c r="F2" s="216"/>
      <c r="G2" s="216"/>
      <c r="H2" s="216"/>
      <c r="I2" s="216"/>
    </row>
    <row r="3" spans="1:9">
      <c r="B3" s="222" t="s">
        <v>95</v>
      </c>
      <c r="C3" s="222"/>
      <c r="D3" s="222"/>
      <c r="E3" s="222"/>
      <c r="F3" s="222"/>
      <c r="G3" s="222"/>
      <c r="H3" s="222"/>
      <c r="I3" s="222"/>
    </row>
    <row r="4" spans="1:9" ht="15" thickBot="1"/>
    <row r="5" spans="1:9" ht="26.25" customHeight="1" thickBot="1">
      <c r="B5" s="82"/>
      <c r="C5" s="83" t="s">
        <v>188</v>
      </c>
      <c r="D5" s="84" t="s">
        <v>1</v>
      </c>
      <c r="E5" s="84" t="s">
        <v>189</v>
      </c>
      <c r="F5" s="84" t="s">
        <v>190</v>
      </c>
      <c r="G5" s="84" t="s">
        <v>2</v>
      </c>
      <c r="H5" s="84" t="s">
        <v>3</v>
      </c>
      <c r="I5" s="84" t="s">
        <v>4</v>
      </c>
    </row>
    <row r="6" spans="1:9" ht="20.100000000000001" customHeight="1" thickBot="1">
      <c r="B6" s="85"/>
      <c r="C6" s="86" t="s">
        <v>97</v>
      </c>
      <c r="D6" s="106">
        <f>SUM(E6:I6)</f>
        <v>90313.17167709308</v>
      </c>
      <c r="E6" s="106">
        <v>31814.125667250628</v>
      </c>
      <c r="F6" s="106">
        <v>41063.445349715606</v>
      </c>
      <c r="G6" s="106">
        <v>11935.319111392257</v>
      </c>
      <c r="H6" s="106">
        <v>4337.0895587999994</v>
      </c>
      <c r="I6" s="106">
        <v>1163.1919899345999</v>
      </c>
    </row>
    <row r="7" spans="1:9" s="3" customFormat="1" ht="18" customHeight="1">
      <c r="A7" s="2"/>
      <c r="B7" s="88" t="s">
        <v>98</v>
      </c>
      <c r="C7" s="88" t="s">
        <v>5</v>
      </c>
      <c r="D7" s="107">
        <f>SUM(E7:I7)</f>
        <v>88389.006581906448</v>
      </c>
      <c r="E7" s="107">
        <v>31681.84533124866</v>
      </c>
      <c r="F7" s="107">
        <v>40994.072599715604</v>
      </c>
      <c r="G7" s="107">
        <v>10213.350102207576</v>
      </c>
      <c r="H7" s="107">
        <v>4337.0895587999994</v>
      </c>
      <c r="I7" s="107">
        <v>1162.6489899346</v>
      </c>
    </row>
    <row r="8" spans="1:9" ht="15" customHeight="1">
      <c r="B8" s="17" t="s">
        <v>6</v>
      </c>
      <c r="C8" s="9" t="s">
        <v>191</v>
      </c>
      <c r="D8" s="89">
        <f t="shared" ref="D8:D71" si="0">SUM(E8:I8)</f>
        <v>2288.9289803166866</v>
      </c>
      <c r="E8" s="89">
        <v>152.30492400000003</v>
      </c>
      <c r="F8" s="89">
        <v>171.35524899999999</v>
      </c>
      <c r="G8" s="89">
        <v>1965.2688073166867</v>
      </c>
      <c r="H8" s="89">
        <v>0</v>
      </c>
      <c r="I8" s="89">
        <v>0</v>
      </c>
    </row>
    <row r="9" spans="1:9">
      <c r="B9" s="2" t="s">
        <v>99</v>
      </c>
      <c r="C9" s="105" t="s">
        <v>192</v>
      </c>
      <c r="D9" s="89">
        <f t="shared" si="0"/>
        <v>1610.724932683313</v>
      </c>
      <c r="E9" s="89">
        <v>567.90326600000003</v>
      </c>
      <c r="F9" s="89">
        <v>515.48009500000001</v>
      </c>
      <c r="G9" s="89">
        <v>527.34157168331296</v>
      </c>
      <c r="H9" s="89">
        <v>0</v>
      </c>
      <c r="I9" s="89">
        <v>0</v>
      </c>
    </row>
    <row r="10" spans="1:9" ht="15" customHeight="1">
      <c r="B10" s="17" t="s">
        <v>9</v>
      </c>
      <c r="C10" s="105" t="s">
        <v>193</v>
      </c>
      <c r="D10" s="89">
        <f t="shared" si="0"/>
        <v>1735.3540898000001</v>
      </c>
      <c r="E10" s="89">
        <v>444.53912939798715</v>
      </c>
      <c r="F10" s="89">
        <v>1194.2271176020129</v>
      </c>
      <c r="G10" s="89">
        <v>85.494470000000007</v>
      </c>
      <c r="H10" s="89">
        <v>11.093372799999999</v>
      </c>
      <c r="I10" s="89">
        <v>0</v>
      </c>
    </row>
    <row r="11" spans="1:9" ht="15" customHeight="1">
      <c r="B11" s="17"/>
      <c r="C11" s="2" t="s">
        <v>194</v>
      </c>
      <c r="D11" s="89">
        <f t="shared" si="0"/>
        <v>23.068089000000001</v>
      </c>
      <c r="E11" s="89">
        <v>0</v>
      </c>
      <c r="F11" s="89">
        <v>23.068089000000001</v>
      </c>
      <c r="G11" s="89">
        <v>0</v>
      </c>
      <c r="H11" s="89">
        <v>0</v>
      </c>
      <c r="I11" s="89">
        <v>0</v>
      </c>
    </row>
    <row r="12" spans="1:9" ht="15" customHeight="1">
      <c r="B12" s="17" t="s">
        <v>100</v>
      </c>
      <c r="C12" s="9" t="s">
        <v>195</v>
      </c>
      <c r="D12" s="89">
        <f t="shared" si="0"/>
        <v>1022.6422</v>
      </c>
      <c r="E12" s="89">
        <v>8.8840000000000003</v>
      </c>
      <c r="F12" s="89">
        <v>490.86889000000002</v>
      </c>
      <c r="G12" s="89">
        <v>522.88931000000002</v>
      </c>
      <c r="H12" s="89">
        <v>0</v>
      </c>
      <c r="I12" s="89">
        <v>0</v>
      </c>
    </row>
    <row r="13" spans="1:9" ht="15" customHeight="1">
      <c r="B13" s="17"/>
      <c r="C13" s="9" t="s">
        <v>196</v>
      </c>
      <c r="D13" s="89">
        <f t="shared" si="0"/>
        <v>3801.302044</v>
      </c>
      <c r="E13" s="89">
        <v>0</v>
      </c>
      <c r="F13" s="89">
        <v>3801.302044</v>
      </c>
      <c r="G13" s="89">
        <v>0</v>
      </c>
      <c r="H13" s="89">
        <v>0</v>
      </c>
      <c r="I13" s="89">
        <v>0</v>
      </c>
    </row>
    <row r="14" spans="1:9" ht="15" customHeight="1">
      <c r="B14" s="17"/>
      <c r="C14" s="105" t="s">
        <v>197</v>
      </c>
      <c r="D14" s="89">
        <f t="shared" si="0"/>
        <v>49.950316000000001</v>
      </c>
      <c r="E14" s="89">
        <v>0</v>
      </c>
      <c r="F14" s="89">
        <v>49.950316000000001</v>
      </c>
      <c r="G14" s="89">
        <v>0</v>
      </c>
      <c r="H14" s="89">
        <v>0</v>
      </c>
      <c r="I14" s="89">
        <v>0</v>
      </c>
    </row>
    <row r="15" spans="1:9" ht="15" customHeight="1">
      <c r="B15" s="2" t="s">
        <v>101</v>
      </c>
      <c r="C15" s="105" t="s">
        <v>198</v>
      </c>
      <c r="D15" s="89">
        <f t="shared" si="0"/>
        <v>682.19318499999997</v>
      </c>
      <c r="E15" s="89">
        <v>0</v>
      </c>
      <c r="F15" s="89">
        <v>0</v>
      </c>
      <c r="G15" s="89">
        <v>682.19318499999997</v>
      </c>
      <c r="H15" s="89">
        <v>0</v>
      </c>
      <c r="I15" s="89">
        <v>0</v>
      </c>
    </row>
    <row r="16" spans="1:9" ht="15" customHeight="1">
      <c r="B16" s="17" t="s">
        <v>102</v>
      </c>
      <c r="C16" s="105" t="s">
        <v>199</v>
      </c>
      <c r="D16" s="89">
        <f t="shared" si="0"/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</row>
    <row r="17" spans="2:9" ht="15" customHeight="1">
      <c r="B17" s="17" t="s">
        <v>18</v>
      </c>
      <c r="C17" s="105" t="s">
        <v>200</v>
      </c>
      <c r="D17" s="89">
        <f t="shared" si="0"/>
        <v>412.00199000000009</v>
      </c>
      <c r="E17" s="89">
        <v>0</v>
      </c>
      <c r="F17" s="89">
        <v>0</v>
      </c>
      <c r="G17" s="89">
        <v>412.00199000000009</v>
      </c>
      <c r="H17" s="89">
        <v>0</v>
      </c>
      <c r="I17" s="89">
        <v>0</v>
      </c>
    </row>
    <row r="18" spans="2:9" ht="15" customHeight="1">
      <c r="B18" s="17"/>
      <c r="C18" s="105" t="s">
        <v>201</v>
      </c>
      <c r="D18" s="89">
        <f t="shared" si="0"/>
        <v>2654.1689999999999</v>
      </c>
      <c r="E18" s="89">
        <v>2197.614</v>
      </c>
      <c r="F18" s="89">
        <v>453.08499999999998</v>
      </c>
      <c r="G18" s="89">
        <v>3.47</v>
      </c>
      <c r="H18" s="89">
        <v>0</v>
      </c>
      <c r="I18" s="89">
        <v>0</v>
      </c>
    </row>
    <row r="19" spans="2:9" ht="15" customHeight="1">
      <c r="B19" s="17" t="s">
        <v>21</v>
      </c>
      <c r="C19" s="9" t="s">
        <v>202</v>
      </c>
      <c r="D19" s="89">
        <f t="shared" si="0"/>
        <v>152.93100000000001</v>
      </c>
      <c r="E19" s="89">
        <v>35.746000000000002</v>
      </c>
      <c r="F19" s="89">
        <v>105.965</v>
      </c>
      <c r="G19" s="89">
        <v>11.22</v>
      </c>
      <c r="H19" s="89">
        <v>0</v>
      </c>
      <c r="I19" s="89">
        <v>0</v>
      </c>
    </row>
    <row r="20" spans="2:9" ht="15" customHeight="1">
      <c r="B20" s="17"/>
      <c r="C20" s="105" t="s">
        <v>103</v>
      </c>
      <c r="D20" s="89">
        <f t="shared" si="0"/>
        <v>428.39496200000002</v>
      </c>
      <c r="E20" s="89">
        <v>388.01194600000002</v>
      </c>
      <c r="F20" s="89">
        <v>10.991070000000001</v>
      </c>
      <c r="G20" s="89">
        <v>29.391945999999997</v>
      </c>
      <c r="H20" s="89">
        <v>0</v>
      </c>
      <c r="I20" s="89">
        <v>0</v>
      </c>
    </row>
    <row r="21" spans="2:9" ht="15" customHeight="1">
      <c r="B21" s="17"/>
      <c r="C21" s="105" t="s">
        <v>104</v>
      </c>
      <c r="D21" s="89">
        <f t="shared" si="0"/>
        <v>242.26276399999998</v>
      </c>
      <c r="E21" s="89">
        <v>121.13138199999999</v>
      </c>
      <c r="F21" s="89">
        <v>0</v>
      </c>
      <c r="G21" s="89">
        <v>121.13138199999999</v>
      </c>
      <c r="H21" s="89">
        <v>0</v>
      </c>
      <c r="I21" s="89">
        <v>0</v>
      </c>
    </row>
    <row r="22" spans="2:9" ht="15" customHeight="1">
      <c r="B22" s="17"/>
      <c r="C22" s="105" t="s">
        <v>105</v>
      </c>
      <c r="D22" s="89">
        <f t="shared" si="0"/>
        <v>37.778365999999991</v>
      </c>
      <c r="E22" s="89">
        <v>0</v>
      </c>
      <c r="F22" s="89">
        <v>37.778365999999991</v>
      </c>
      <c r="G22" s="89">
        <v>0</v>
      </c>
      <c r="H22" s="89">
        <v>0</v>
      </c>
      <c r="I22" s="89">
        <v>0</v>
      </c>
    </row>
    <row r="23" spans="2:9" ht="15" customHeight="1">
      <c r="C23" s="105" t="s">
        <v>106</v>
      </c>
      <c r="D23" s="89">
        <f t="shared" si="0"/>
        <v>14.40981</v>
      </c>
      <c r="E23" s="89">
        <v>0</v>
      </c>
      <c r="F23" s="89">
        <v>14.40981</v>
      </c>
      <c r="G23" s="89">
        <v>0</v>
      </c>
      <c r="H23" s="89">
        <v>0</v>
      </c>
      <c r="I23" s="89">
        <v>0</v>
      </c>
    </row>
    <row r="24" spans="2:9" ht="15" customHeight="1">
      <c r="B24" s="17" t="s">
        <v>27</v>
      </c>
      <c r="C24" s="105" t="s">
        <v>107</v>
      </c>
      <c r="D24" s="89">
        <f t="shared" si="0"/>
        <v>1835.1010999999999</v>
      </c>
      <c r="E24" s="89">
        <v>0</v>
      </c>
      <c r="F24" s="89">
        <v>1835.1010999999999</v>
      </c>
      <c r="G24" s="89">
        <v>0</v>
      </c>
      <c r="H24" s="89">
        <v>0</v>
      </c>
      <c r="I24" s="89">
        <v>0</v>
      </c>
    </row>
    <row r="25" spans="2:9" ht="15" customHeight="1">
      <c r="B25" s="17" t="s">
        <v>29</v>
      </c>
      <c r="C25" s="105" t="s">
        <v>108</v>
      </c>
      <c r="D25" s="89">
        <f t="shared" si="0"/>
        <v>97.053515999999988</v>
      </c>
      <c r="E25" s="89">
        <v>0</v>
      </c>
      <c r="F25" s="89">
        <v>97.053515999999988</v>
      </c>
      <c r="G25" s="89">
        <v>0</v>
      </c>
      <c r="H25" s="89">
        <v>0</v>
      </c>
      <c r="I25" s="89">
        <v>0</v>
      </c>
    </row>
    <row r="26" spans="2:9" ht="15" customHeight="1">
      <c r="B26" s="17" t="s">
        <v>31</v>
      </c>
      <c r="C26" s="105" t="s">
        <v>109</v>
      </c>
      <c r="D26" s="89">
        <f t="shared" si="0"/>
        <v>4.6215000000000002</v>
      </c>
      <c r="E26" s="89">
        <v>0</v>
      </c>
      <c r="F26" s="89">
        <v>0</v>
      </c>
      <c r="G26" s="89">
        <v>4.6215000000000002</v>
      </c>
      <c r="H26" s="89">
        <v>0</v>
      </c>
      <c r="I26" s="89">
        <v>0</v>
      </c>
    </row>
    <row r="27" spans="2:9" ht="15" customHeight="1">
      <c r="C27" s="105" t="s">
        <v>110</v>
      </c>
      <c r="D27" s="89">
        <f t="shared" si="0"/>
        <v>0</v>
      </c>
      <c r="E27" s="89">
        <v>0</v>
      </c>
      <c r="F27" s="89">
        <v>0</v>
      </c>
      <c r="G27" s="89">
        <v>0</v>
      </c>
      <c r="H27" s="89">
        <v>0</v>
      </c>
      <c r="I27" s="89">
        <v>0</v>
      </c>
    </row>
    <row r="28" spans="2:9" ht="15" customHeight="1">
      <c r="B28" s="17"/>
      <c r="C28" s="105" t="s">
        <v>111</v>
      </c>
      <c r="D28" s="89">
        <f t="shared" si="0"/>
        <v>200.64012100000005</v>
      </c>
      <c r="E28" s="89">
        <v>0</v>
      </c>
      <c r="F28" s="89">
        <v>0</v>
      </c>
      <c r="G28" s="89">
        <v>200.64012100000005</v>
      </c>
      <c r="H28" s="89">
        <v>0</v>
      </c>
      <c r="I28" s="89">
        <v>0</v>
      </c>
    </row>
    <row r="29" spans="2:9" ht="15" customHeight="1">
      <c r="B29" s="17" t="s">
        <v>34</v>
      </c>
      <c r="C29" s="105" t="s">
        <v>112</v>
      </c>
      <c r="D29" s="89">
        <f t="shared" si="0"/>
        <v>7.29</v>
      </c>
      <c r="E29" s="89">
        <v>0</v>
      </c>
      <c r="F29" s="89">
        <v>0</v>
      </c>
      <c r="G29" s="89">
        <v>7.29</v>
      </c>
      <c r="H29" s="89">
        <v>0</v>
      </c>
      <c r="I29" s="89">
        <v>0</v>
      </c>
    </row>
    <row r="30" spans="2:9" ht="15" customHeight="1">
      <c r="B30" s="17" t="s">
        <v>113</v>
      </c>
      <c r="C30" s="9" t="s">
        <v>114</v>
      </c>
      <c r="D30" s="89">
        <f t="shared" si="0"/>
        <v>34.704512000000001</v>
      </c>
      <c r="E30" s="89">
        <v>0</v>
      </c>
      <c r="F30" s="89">
        <v>34.704512000000001</v>
      </c>
      <c r="G30" s="89">
        <v>0</v>
      </c>
      <c r="H30" s="89">
        <v>0</v>
      </c>
      <c r="I30" s="89">
        <v>0</v>
      </c>
    </row>
    <row r="31" spans="2:9" ht="15" customHeight="1">
      <c r="B31" s="17" t="s">
        <v>115</v>
      </c>
      <c r="C31" s="9" t="s">
        <v>116</v>
      </c>
      <c r="D31" s="89">
        <f t="shared" si="0"/>
        <v>6460.4042806164971</v>
      </c>
      <c r="E31" s="89">
        <v>4042.0125728751191</v>
      </c>
      <c r="F31" s="89">
        <v>675.80572589470012</v>
      </c>
      <c r="G31" s="89">
        <v>1637.6249958985779</v>
      </c>
      <c r="H31" s="89">
        <v>0</v>
      </c>
      <c r="I31" s="89">
        <v>104.96098594809999</v>
      </c>
    </row>
    <row r="32" spans="2:9" ht="15" customHeight="1">
      <c r="B32" s="17"/>
      <c r="C32" s="105" t="s">
        <v>117</v>
      </c>
      <c r="D32" s="89">
        <f t="shared" si="0"/>
        <v>439.730726</v>
      </c>
      <c r="E32" s="89">
        <v>0</v>
      </c>
      <c r="F32" s="89">
        <v>0</v>
      </c>
      <c r="G32" s="89">
        <v>439.730726</v>
      </c>
      <c r="H32" s="89">
        <v>0</v>
      </c>
      <c r="I32" s="89">
        <v>0</v>
      </c>
    </row>
    <row r="33" spans="2:9" ht="15" customHeight="1">
      <c r="B33" s="17" t="s">
        <v>118</v>
      </c>
      <c r="C33" s="105" t="s">
        <v>119</v>
      </c>
      <c r="D33" s="89">
        <f t="shared" si="0"/>
        <v>383.630135</v>
      </c>
      <c r="E33" s="89">
        <v>331.21848199999999</v>
      </c>
      <c r="F33" s="89">
        <v>52.411653000000001</v>
      </c>
      <c r="G33" s="89">
        <v>0</v>
      </c>
      <c r="H33" s="89">
        <v>0</v>
      </c>
      <c r="I33" s="89">
        <v>0</v>
      </c>
    </row>
    <row r="34" spans="2:9" ht="15" customHeight="1">
      <c r="B34" s="17"/>
      <c r="C34" s="105" t="s">
        <v>120</v>
      </c>
      <c r="D34" s="89">
        <f t="shared" si="0"/>
        <v>12.965187</v>
      </c>
      <c r="E34" s="89">
        <v>12.965187</v>
      </c>
      <c r="F34" s="89">
        <v>0</v>
      </c>
      <c r="G34" s="89">
        <v>0</v>
      </c>
      <c r="H34" s="89">
        <v>0</v>
      </c>
      <c r="I34" s="89">
        <v>0</v>
      </c>
    </row>
    <row r="35" spans="2:9" ht="15" customHeight="1">
      <c r="C35" s="9" t="s">
        <v>121</v>
      </c>
      <c r="D35" s="89">
        <f t="shared" si="0"/>
        <v>77.626448999999994</v>
      </c>
      <c r="E35" s="89">
        <v>0</v>
      </c>
      <c r="F35" s="89">
        <v>77.626448999999994</v>
      </c>
      <c r="G35" s="89">
        <v>0</v>
      </c>
      <c r="H35" s="89">
        <v>0</v>
      </c>
      <c r="I35" s="89">
        <v>0</v>
      </c>
    </row>
    <row r="36" spans="2:9" ht="15" customHeight="1">
      <c r="C36" s="105" t="s">
        <v>122</v>
      </c>
      <c r="D36" s="89">
        <f t="shared" si="0"/>
        <v>35.988819999999997</v>
      </c>
      <c r="E36" s="89">
        <v>35.988819999999997</v>
      </c>
      <c r="F36" s="89">
        <v>0</v>
      </c>
      <c r="G36" s="89">
        <v>0</v>
      </c>
      <c r="H36" s="89">
        <v>0</v>
      </c>
      <c r="I36" s="89">
        <v>0</v>
      </c>
    </row>
    <row r="37" spans="2:9" ht="14.25" customHeight="1">
      <c r="C37" s="105" t="s">
        <v>123</v>
      </c>
      <c r="D37" s="89">
        <f t="shared" si="0"/>
        <v>348.859576</v>
      </c>
      <c r="E37" s="89">
        <v>0</v>
      </c>
      <c r="F37" s="89">
        <v>0</v>
      </c>
      <c r="G37" s="89">
        <v>348.859576</v>
      </c>
      <c r="H37" s="89">
        <v>0</v>
      </c>
      <c r="I37" s="89">
        <v>0</v>
      </c>
    </row>
    <row r="38" spans="2:9">
      <c r="B38" s="2" t="s">
        <v>36</v>
      </c>
      <c r="C38" s="105" t="s">
        <v>124</v>
      </c>
      <c r="D38" s="89">
        <f t="shared" si="0"/>
        <v>14902.423830000003</v>
      </c>
      <c r="E38" s="89">
        <v>11284.654589842037</v>
      </c>
      <c r="F38" s="89">
        <v>3612.4683941579665</v>
      </c>
      <c r="G38" s="89">
        <v>0</v>
      </c>
      <c r="H38" s="89">
        <v>5.3008459999999999</v>
      </c>
      <c r="I38" s="89">
        <v>0</v>
      </c>
    </row>
    <row r="39" spans="2:9" ht="15" customHeight="1">
      <c r="C39" s="105" t="s">
        <v>125</v>
      </c>
      <c r="D39" s="89">
        <f t="shared" si="0"/>
        <v>15318.1534663</v>
      </c>
      <c r="E39" s="89">
        <v>6345.221615039075</v>
      </c>
      <c r="F39" s="89">
        <v>4683.6588382609261</v>
      </c>
      <c r="G39" s="89">
        <v>0</v>
      </c>
      <c r="H39" s="89">
        <v>4289.273013</v>
      </c>
      <c r="I39" s="89">
        <v>0</v>
      </c>
    </row>
    <row r="40" spans="2:9" ht="15" customHeight="1">
      <c r="C40" s="105" t="s">
        <v>203</v>
      </c>
      <c r="D40" s="89">
        <f t="shared" si="0"/>
        <v>1610.6210000000001</v>
      </c>
      <c r="E40" s="89">
        <v>0</v>
      </c>
      <c r="F40" s="89">
        <v>1610.6210000000001</v>
      </c>
      <c r="G40" s="89">
        <v>0</v>
      </c>
      <c r="H40" s="89">
        <v>0</v>
      </c>
      <c r="I40" s="89">
        <v>0</v>
      </c>
    </row>
    <row r="41" spans="2:9" ht="15.75" customHeight="1">
      <c r="B41" s="17" t="s">
        <v>126</v>
      </c>
      <c r="C41" s="105" t="s">
        <v>127</v>
      </c>
      <c r="D41" s="89">
        <f t="shared" si="0"/>
        <v>1969.1912592432434</v>
      </c>
      <c r="E41" s="89">
        <v>1520.7899682432435</v>
      </c>
      <c r="F41" s="89">
        <v>448.40129099999996</v>
      </c>
      <c r="G41" s="89">
        <v>0</v>
      </c>
      <c r="H41" s="89">
        <v>0</v>
      </c>
      <c r="I41" s="89">
        <v>0</v>
      </c>
    </row>
    <row r="42" spans="2:9" ht="15" customHeight="1">
      <c r="B42" s="17"/>
      <c r="C42" s="105" t="s">
        <v>128</v>
      </c>
      <c r="D42" s="89">
        <f t="shared" si="0"/>
        <v>1020.0206959999998</v>
      </c>
      <c r="E42" s="89">
        <v>621.72303699999986</v>
      </c>
      <c r="F42" s="89">
        <v>398.29765900000001</v>
      </c>
      <c r="G42" s="89">
        <v>0</v>
      </c>
      <c r="H42" s="89">
        <v>0</v>
      </c>
      <c r="I42" s="89">
        <v>0</v>
      </c>
    </row>
    <row r="43" spans="2:9" ht="15" customHeight="1">
      <c r="B43" s="17" t="s">
        <v>49</v>
      </c>
      <c r="C43" s="105" t="s">
        <v>129</v>
      </c>
      <c r="D43" s="89">
        <f t="shared" si="0"/>
        <v>4159.4001090000002</v>
      </c>
      <c r="E43" s="89">
        <v>0</v>
      </c>
      <c r="F43" s="89">
        <v>4159.4001090000002</v>
      </c>
      <c r="G43" s="89">
        <v>0</v>
      </c>
      <c r="H43" s="89">
        <v>0</v>
      </c>
      <c r="I43" s="89">
        <v>0</v>
      </c>
    </row>
    <row r="44" spans="2:9" ht="15" customHeight="1">
      <c r="B44" s="17" t="s">
        <v>51</v>
      </c>
      <c r="C44" s="105" t="s">
        <v>130</v>
      </c>
      <c r="D44" s="89">
        <f t="shared" si="0"/>
        <v>388.37680210459996</v>
      </c>
      <c r="E44" s="89">
        <v>0</v>
      </c>
      <c r="F44" s="89">
        <v>0</v>
      </c>
      <c r="G44" s="89">
        <v>388.37680210459996</v>
      </c>
      <c r="H44" s="89">
        <v>0</v>
      </c>
      <c r="I44" s="89">
        <v>0</v>
      </c>
    </row>
    <row r="45" spans="2:9" ht="15" customHeight="1">
      <c r="B45" s="17"/>
      <c r="C45" s="105" t="s">
        <v>131</v>
      </c>
      <c r="D45" s="89">
        <f t="shared" si="0"/>
        <v>3291.5187489999989</v>
      </c>
      <c r="E45" s="89">
        <v>0</v>
      </c>
      <c r="F45" s="89">
        <v>1952.9601239999995</v>
      </c>
      <c r="G45" s="89">
        <v>1338.5586249999997</v>
      </c>
      <c r="H45" s="89">
        <v>0</v>
      </c>
      <c r="I45" s="89">
        <v>0</v>
      </c>
    </row>
    <row r="46" spans="2:9" ht="15" customHeight="1">
      <c r="B46" s="17" t="s">
        <v>132</v>
      </c>
      <c r="C46" s="105" t="s">
        <v>133</v>
      </c>
      <c r="D46" s="89">
        <f t="shared" si="0"/>
        <v>1687.9487799999997</v>
      </c>
      <c r="E46" s="89">
        <v>1023.6071699999999</v>
      </c>
      <c r="F46" s="89">
        <v>572.52260999999999</v>
      </c>
      <c r="G46" s="89">
        <v>91.819000000000003</v>
      </c>
      <c r="H46" s="89">
        <v>0</v>
      </c>
      <c r="I46" s="89">
        <v>0</v>
      </c>
    </row>
    <row r="47" spans="2:9" ht="15" customHeight="1">
      <c r="B47" s="17" t="s">
        <v>134</v>
      </c>
      <c r="C47" s="105" t="s">
        <v>135</v>
      </c>
      <c r="D47" s="89">
        <f t="shared" si="0"/>
        <v>11191.999658999999</v>
      </c>
      <c r="E47" s="89">
        <v>0</v>
      </c>
      <c r="F47" s="89">
        <v>11087.159721999999</v>
      </c>
      <c r="G47" s="89">
        <v>104.83993700000001</v>
      </c>
      <c r="H47" s="89">
        <v>0</v>
      </c>
      <c r="I47" s="89">
        <v>0</v>
      </c>
    </row>
    <row r="48" spans="2:9" ht="15" customHeight="1">
      <c r="B48" s="2" t="s">
        <v>57</v>
      </c>
      <c r="C48" s="105" t="s">
        <v>206</v>
      </c>
      <c r="D48" s="89">
        <f t="shared" si="0"/>
        <v>7</v>
      </c>
      <c r="E48" s="89">
        <v>0</v>
      </c>
      <c r="F48" s="108">
        <v>7</v>
      </c>
      <c r="G48" s="89">
        <v>0</v>
      </c>
      <c r="H48" s="89">
        <v>0</v>
      </c>
      <c r="I48" s="89">
        <v>0</v>
      </c>
    </row>
    <row r="49" spans="2:9" ht="15" customHeight="1">
      <c r="B49" s="17" t="s">
        <v>59</v>
      </c>
      <c r="C49" s="105" t="s">
        <v>136</v>
      </c>
      <c r="D49" s="89">
        <f t="shared" si="0"/>
        <v>3401.5963259999994</v>
      </c>
      <c r="E49" s="89">
        <v>1360.8757519999999</v>
      </c>
      <c r="F49" s="89">
        <v>1451.7661209999999</v>
      </c>
      <c r="G49" s="89">
        <v>129.58050999999998</v>
      </c>
      <c r="H49" s="89">
        <v>31.422326999999999</v>
      </c>
      <c r="I49" s="89">
        <v>427.951616</v>
      </c>
    </row>
    <row r="50" spans="2:9" ht="15" customHeight="1">
      <c r="B50" s="17" t="s">
        <v>61</v>
      </c>
      <c r="C50" s="105" t="s">
        <v>137</v>
      </c>
      <c r="D50" s="89">
        <f t="shared" si="0"/>
        <v>1654.5286605920996</v>
      </c>
      <c r="E50" s="89">
        <v>839.82374085119977</v>
      </c>
      <c r="F50" s="89">
        <v>0</v>
      </c>
      <c r="G50" s="89">
        <v>452.13405175439999</v>
      </c>
      <c r="H50" s="89">
        <v>0</v>
      </c>
      <c r="I50" s="89">
        <v>362.57086798649993</v>
      </c>
    </row>
    <row r="51" spans="2:9" ht="15" customHeight="1">
      <c r="B51" s="17" t="s">
        <v>138</v>
      </c>
      <c r="C51" s="105" t="s">
        <v>139</v>
      </c>
      <c r="D51" s="89">
        <f t="shared" si="0"/>
        <v>992.54168479999998</v>
      </c>
      <c r="E51" s="89">
        <v>23.197787999999999</v>
      </c>
      <c r="F51" s="89">
        <v>682.25962800000002</v>
      </c>
      <c r="G51" s="89">
        <v>287.08426879999996</v>
      </c>
      <c r="H51" s="89">
        <v>0</v>
      </c>
      <c r="I51" s="89">
        <v>0</v>
      </c>
    </row>
    <row r="52" spans="2:9" ht="15" customHeight="1">
      <c r="B52" s="2" t="s">
        <v>63</v>
      </c>
      <c r="C52" s="105" t="s">
        <v>140</v>
      </c>
      <c r="D52" s="89">
        <f t="shared" si="0"/>
        <v>507.23783700000001</v>
      </c>
      <c r="E52" s="89">
        <v>0</v>
      </c>
      <c r="F52" s="89">
        <v>0</v>
      </c>
      <c r="G52" s="89">
        <v>245.15531699999997</v>
      </c>
      <c r="H52" s="89">
        <v>0</v>
      </c>
      <c r="I52" s="89">
        <v>262.08252000000005</v>
      </c>
    </row>
    <row r="53" spans="2:9" ht="15" customHeight="1">
      <c r="C53" s="9" t="s">
        <v>141</v>
      </c>
      <c r="D53" s="89">
        <f t="shared" si="0"/>
        <v>440.76600000000002</v>
      </c>
      <c r="E53" s="89">
        <v>123.77800000000001</v>
      </c>
      <c r="F53" s="89">
        <v>309.60199999999998</v>
      </c>
      <c r="G53" s="89">
        <v>2.3029999999999999</v>
      </c>
      <c r="H53" s="89">
        <v>0</v>
      </c>
      <c r="I53" s="89">
        <v>5.0830000000000002</v>
      </c>
    </row>
    <row r="54" spans="2:9" ht="15" customHeight="1">
      <c r="C54" s="9" t="s">
        <v>142</v>
      </c>
      <c r="D54" s="89">
        <f t="shared" si="0"/>
        <v>349.34269244999996</v>
      </c>
      <c r="E54" s="89">
        <v>48.587070999999995</v>
      </c>
      <c r="F54" s="89">
        <v>134.25361180000002</v>
      </c>
      <c r="G54" s="89">
        <v>166.50200964999996</v>
      </c>
      <c r="H54" s="89">
        <v>0</v>
      </c>
      <c r="I54" s="89">
        <v>0</v>
      </c>
    </row>
    <row r="55" spans="2:9" ht="15" customHeight="1">
      <c r="C55" s="91" t="s">
        <v>143</v>
      </c>
      <c r="D55" s="89">
        <f t="shared" si="0"/>
        <v>151.26689000000002</v>
      </c>
      <c r="E55" s="89">
        <v>151.26689000000002</v>
      </c>
      <c r="F55" s="89">
        <v>0</v>
      </c>
      <c r="G55" s="89">
        <v>0</v>
      </c>
      <c r="H55" s="89">
        <v>0</v>
      </c>
      <c r="I55" s="89">
        <v>0</v>
      </c>
    </row>
    <row r="56" spans="2:9" ht="15" customHeight="1">
      <c r="B56" s="2" t="s">
        <v>144</v>
      </c>
      <c r="C56" s="9" t="s">
        <v>145</v>
      </c>
      <c r="D56" s="89">
        <f t="shared" si="0"/>
        <v>250.34448900000001</v>
      </c>
      <c r="E56" s="89">
        <v>0</v>
      </c>
      <c r="F56" s="89">
        <v>242.51748900000001</v>
      </c>
      <c r="G56" s="89">
        <v>7.827</v>
      </c>
      <c r="H56" s="89">
        <v>0</v>
      </c>
      <c r="I56" s="89">
        <v>0</v>
      </c>
    </row>
    <row r="57" spans="2:9" s="92" customFormat="1" ht="18" customHeight="1">
      <c r="B57" s="93"/>
      <c r="C57" s="93" t="s">
        <v>68</v>
      </c>
      <c r="D57" s="109">
        <f t="shared" si="0"/>
        <v>1924.1650951866507</v>
      </c>
      <c r="E57" s="109">
        <v>132.28033600197142</v>
      </c>
      <c r="F57" s="109">
        <v>69.372749999999996</v>
      </c>
      <c r="G57" s="109">
        <v>1721.9690091846794</v>
      </c>
      <c r="H57" s="109">
        <v>0</v>
      </c>
      <c r="I57" s="109">
        <v>0.54300000000000004</v>
      </c>
    </row>
    <row r="58" spans="2:9" ht="15" customHeight="1">
      <c r="B58" s="2" t="s">
        <v>146</v>
      </c>
      <c r="C58" s="9" t="s">
        <v>147</v>
      </c>
      <c r="D58" s="89">
        <f t="shared" si="0"/>
        <v>0.54300000000000004</v>
      </c>
      <c r="E58" s="89">
        <v>0</v>
      </c>
      <c r="F58" s="89">
        <v>0</v>
      </c>
      <c r="G58" s="89">
        <v>0</v>
      </c>
      <c r="H58" s="89">
        <v>0</v>
      </c>
      <c r="I58" s="89">
        <v>0.54300000000000004</v>
      </c>
    </row>
    <row r="59" spans="2:9" ht="15" customHeight="1">
      <c r="C59" s="9" t="s">
        <v>207</v>
      </c>
      <c r="D59" s="89">
        <f t="shared" si="0"/>
        <v>5.4279045512727269</v>
      </c>
      <c r="E59" s="89">
        <v>0</v>
      </c>
      <c r="F59" s="89">
        <v>0</v>
      </c>
      <c r="G59" s="89">
        <v>5.4279045512727269</v>
      </c>
      <c r="H59" s="89">
        <v>0</v>
      </c>
      <c r="I59" s="89">
        <v>0</v>
      </c>
    </row>
    <row r="60" spans="2:9" ht="15" customHeight="1">
      <c r="C60" s="9" t="s">
        <v>208</v>
      </c>
      <c r="D60" s="89">
        <f t="shared" si="0"/>
        <v>5.740392364091818</v>
      </c>
      <c r="E60" s="89">
        <v>0</v>
      </c>
      <c r="F60" s="89">
        <v>0</v>
      </c>
      <c r="G60" s="89">
        <v>5.740392364091818</v>
      </c>
      <c r="H60" s="89">
        <v>0</v>
      </c>
      <c r="I60" s="89">
        <v>0</v>
      </c>
    </row>
    <row r="61" spans="2:9" ht="15" customHeight="1">
      <c r="B61" s="2" t="s">
        <v>69</v>
      </c>
      <c r="C61" s="9" t="s">
        <v>148</v>
      </c>
      <c r="D61" s="89">
        <f t="shared" si="0"/>
        <v>636.25036999999998</v>
      </c>
      <c r="E61" s="89">
        <v>45.975120000000004</v>
      </c>
      <c r="F61" s="89">
        <v>13.013399999999999</v>
      </c>
      <c r="G61" s="89">
        <v>577.26184999999998</v>
      </c>
      <c r="H61" s="89">
        <v>0</v>
      </c>
      <c r="I61" s="89">
        <v>0</v>
      </c>
    </row>
    <row r="62" spans="2:9" ht="15" customHeight="1">
      <c r="C62" s="105" t="s">
        <v>149</v>
      </c>
      <c r="D62" s="89">
        <f t="shared" si="0"/>
        <v>449.35800000000006</v>
      </c>
      <c r="E62" s="89">
        <v>47.710999999999999</v>
      </c>
      <c r="F62" s="89">
        <v>16.588000000000001</v>
      </c>
      <c r="G62" s="89">
        <v>385.05900000000003</v>
      </c>
      <c r="H62" s="89">
        <v>0</v>
      </c>
      <c r="I62" s="89">
        <v>0</v>
      </c>
    </row>
    <row r="63" spans="2:9" ht="15" customHeight="1">
      <c r="C63" s="9" t="s">
        <v>150</v>
      </c>
      <c r="D63" s="89">
        <f t="shared" si="0"/>
        <v>5.7530000000000001</v>
      </c>
      <c r="E63" s="89">
        <v>5.7530000000000001</v>
      </c>
      <c r="F63" s="89">
        <v>0</v>
      </c>
      <c r="G63" s="89">
        <v>0</v>
      </c>
      <c r="H63" s="89">
        <v>0</v>
      </c>
      <c r="I63" s="89">
        <v>0</v>
      </c>
    </row>
    <row r="64" spans="2:9" ht="15" customHeight="1">
      <c r="B64" s="2" t="s">
        <v>151</v>
      </c>
      <c r="C64" s="9" t="s">
        <v>209</v>
      </c>
      <c r="D64" s="89">
        <f t="shared" si="0"/>
        <v>36.46725646963511</v>
      </c>
      <c r="E64" s="89">
        <v>0</v>
      </c>
      <c r="F64" s="89">
        <v>0</v>
      </c>
      <c r="G64" s="89">
        <v>36.46725646963511</v>
      </c>
      <c r="H64" s="89">
        <v>0</v>
      </c>
      <c r="I64" s="89">
        <v>0</v>
      </c>
    </row>
    <row r="65" spans="2:9" ht="15" customHeight="1">
      <c r="B65" s="2" t="s">
        <v>152</v>
      </c>
      <c r="C65" s="9" t="s">
        <v>210</v>
      </c>
      <c r="D65" s="89">
        <f t="shared" si="0"/>
        <v>12.588520999999998</v>
      </c>
      <c r="E65" s="89">
        <v>0</v>
      </c>
      <c r="F65" s="89">
        <v>0</v>
      </c>
      <c r="G65" s="89">
        <v>12.588520999999998</v>
      </c>
      <c r="H65" s="89">
        <v>0</v>
      </c>
      <c r="I65" s="89">
        <v>0</v>
      </c>
    </row>
    <row r="66" spans="2:9" ht="15" customHeight="1">
      <c r="B66" s="2" t="s">
        <v>153</v>
      </c>
      <c r="C66" s="9" t="s">
        <v>211</v>
      </c>
      <c r="D66" s="89">
        <f t="shared" si="0"/>
        <v>3.7214799999999997</v>
      </c>
      <c r="E66" s="89">
        <v>0</v>
      </c>
      <c r="F66" s="89">
        <v>0</v>
      </c>
      <c r="G66" s="89">
        <v>3.7214799999999997</v>
      </c>
      <c r="H66" s="89">
        <v>0</v>
      </c>
      <c r="I66" s="89">
        <v>0</v>
      </c>
    </row>
    <row r="67" spans="2:9" ht="15" customHeight="1">
      <c r="B67" s="2" t="s">
        <v>154</v>
      </c>
      <c r="C67" s="2" t="s">
        <v>212</v>
      </c>
      <c r="D67" s="89">
        <f t="shared" si="0"/>
        <v>0</v>
      </c>
      <c r="E67" s="89">
        <v>0</v>
      </c>
      <c r="F67" s="89">
        <v>0</v>
      </c>
      <c r="G67" s="89">
        <v>0</v>
      </c>
      <c r="H67" s="89">
        <v>0</v>
      </c>
      <c r="I67" s="89">
        <v>0</v>
      </c>
    </row>
    <row r="68" spans="2:9" ht="15" customHeight="1">
      <c r="B68" s="2" t="s">
        <v>155</v>
      </c>
      <c r="C68" s="2" t="s">
        <v>213</v>
      </c>
      <c r="D68" s="89">
        <f t="shared" si="0"/>
        <v>609.66105000000005</v>
      </c>
      <c r="E68" s="89">
        <v>0</v>
      </c>
      <c r="F68" s="89">
        <v>0</v>
      </c>
      <c r="G68" s="89">
        <v>609.66105000000005</v>
      </c>
      <c r="H68" s="89">
        <v>0</v>
      </c>
      <c r="I68" s="89">
        <v>0</v>
      </c>
    </row>
    <row r="69" spans="2:9" ht="15" customHeight="1">
      <c r="B69" s="2" t="s">
        <v>156</v>
      </c>
      <c r="C69" s="2" t="s">
        <v>157</v>
      </c>
      <c r="D69" s="89">
        <f t="shared" si="0"/>
        <v>7.354554799679998</v>
      </c>
      <c r="E69" s="89">
        <v>0</v>
      </c>
      <c r="F69" s="89">
        <v>0</v>
      </c>
      <c r="G69" s="89">
        <v>7.354554799679998</v>
      </c>
      <c r="H69" s="89">
        <v>0</v>
      </c>
      <c r="I69" s="89">
        <v>0</v>
      </c>
    </row>
    <row r="70" spans="2:9">
      <c r="B70" s="2" t="s">
        <v>77</v>
      </c>
      <c r="C70" s="105" t="s">
        <v>158</v>
      </c>
      <c r="D70" s="89">
        <f t="shared" si="0"/>
        <v>45.481549999999999</v>
      </c>
      <c r="E70" s="89">
        <v>5.7102000000000004</v>
      </c>
      <c r="F70" s="89">
        <v>39.771349999999998</v>
      </c>
      <c r="G70" s="89">
        <v>0</v>
      </c>
      <c r="H70" s="89">
        <v>0</v>
      </c>
      <c r="I70" s="89">
        <v>0</v>
      </c>
    </row>
    <row r="71" spans="2:9">
      <c r="C71" s="105" t="s">
        <v>159</v>
      </c>
      <c r="D71" s="89">
        <f t="shared" si="0"/>
        <v>77.540000000000006</v>
      </c>
      <c r="E71" s="89">
        <v>0</v>
      </c>
      <c r="F71" s="89">
        <v>0</v>
      </c>
      <c r="G71" s="89">
        <v>77.540000000000006</v>
      </c>
      <c r="H71" s="89">
        <v>0</v>
      </c>
      <c r="I71" s="89">
        <v>0</v>
      </c>
    </row>
    <row r="72" spans="2:9" ht="15" customHeight="1">
      <c r="C72" s="2" t="s">
        <v>214</v>
      </c>
      <c r="D72" s="89">
        <f t="shared" ref="D72:D74" si="1">SUM(E72:I72)</f>
        <v>0</v>
      </c>
      <c r="E72" s="89">
        <v>0</v>
      </c>
      <c r="F72" s="89">
        <v>0</v>
      </c>
      <c r="G72" s="89">
        <v>0</v>
      </c>
      <c r="H72" s="89">
        <v>0</v>
      </c>
      <c r="I72" s="89">
        <v>0</v>
      </c>
    </row>
    <row r="73" spans="2:9" ht="15" customHeight="1">
      <c r="B73" s="2" t="s">
        <v>160</v>
      </c>
      <c r="C73" s="105" t="s">
        <v>161</v>
      </c>
      <c r="D73" s="89">
        <f t="shared" si="1"/>
        <v>27.131016001971432</v>
      </c>
      <c r="E73" s="89">
        <v>27.131016001971432</v>
      </c>
      <c r="F73" s="89">
        <v>0</v>
      </c>
      <c r="G73" s="89">
        <v>0</v>
      </c>
      <c r="H73" s="89">
        <v>0</v>
      </c>
      <c r="I73" s="89">
        <v>0</v>
      </c>
    </row>
    <row r="74" spans="2:9" ht="15" customHeight="1" thickBot="1">
      <c r="B74" s="94" t="s">
        <v>80</v>
      </c>
      <c r="C74" s="94" t="s">
        <v>162</v>
      </c>
      <c r="D74" s="110">
        <f t="shared" si="1"/>
        <v>1.147</v>
      </c>
      <c r="E74" s="110">
        <v>0</v>
      </c>
      <c r="F74" s="110">
        <v>0</v>
      </c>
      <c r="G74" s="110">
        <v>1.147</v>
      </c>
      <c r="H74" s="110">
        <v>0</v>
      </c>
      <c r="I74" s="110">
        <v>0</v>
      </c>
    </row>
    <row r="75" spans="2:9" ht="12.75" customHeight="1">
      <c r="B75" s="95" t="s">
        <v>163</v>
      </c>
    </row>
    <row r="76" spans="2:9" ht="12.75" customHeight="1">
      <c r="B76" s="95" t="s">
        <v>204</v>
      </c>
    </row>
    <row r="77" spans="2:9" ht="12.75" customHeight="1">
      <c r="B77" s="95" t="s">
        <v>205</v>
      </c>
      <c r="E77" s="89"/>
      <c r="F77" s="89"/>
    </row>
    <row r="78" spans="2:9" ht="12.75" customHeight="1">
      <c r="B78" s="95" t="s">
        <v>164</v>
      </c>
    </row>
    <row r="79" spans="2:9" ht="12.75" customHeight="1">
      <c r="B79" s="95" t="s">
        <v>84</v>
      </c>
      <c r="E79" s="111"/>
      <c r="F79" s="111"/>
      <c r="G79" s="111"/>
    </row>
    <row r="80" spans="2:9">
      <c r="E80" s="112"/>
      <c r="F80" s="112"/>
      <c r="G80" s="111"/>
    </row>
  </sheetData>
  <mergeCells count="2">
    <mergeCell ref="B2:I2"/>
    <mergeCell ref="B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87"/>
  <sheetViews>
    <sheetView zoomScale="85" zoomScaleNormal="85" workbookViewId="0">
      <selection activeCell="D27" sqref="D27"/>
    </sheetView>
  </sheetViews>
  <sheetFormatPr baseColWidth="10" defaultColWidth="11.42578125" defaultRowHeight="12"/>
  <cols>
    <col min="1" max="1" width="11.42578125" style="113"/>
    <col min="2" max="2" width="14.5703125" style="113" customWidth="1"/>
    <col min="3" max="3" width="70.42578125" style="113" customWidth="1"/>
    <col min="4" max="9" width="15.42578125" style="113" customWidth="1"/>
    <col min="10" max="10" width="11.42578125" style="115"/>
    <col min="11" max="11" width="8" style="115" customWidth="1"/>
    <col min="12" max="12" width="5.7109375" style="115" customWidth="1"/>
    <col min="13" max="13" width="21.42578125" style="115" customWidth="1"/>
    <col min="14" max="14" width="62.28515625" style="115" customWidth="1"/>
    <col min="15" max="15" width="13.85546875" style="115" customWidth="1"/>
    <col min="16" max="16" width="13.7109375" style="115" customWidth="1"/>
    <col min="17" max="17" width="13" style="115" customWidth="1"/>
    <col min="18" max="18" width="13.28515625" style="115" customWidth="1"/>
    <col min="19" max="19" width="11.85546875" style="115" customWidth="1"/>
    <col min="20" max="20" width="13" style="115" customWidth="1"/>
    <col min="21" max="21" width="13.140625" style="117" bestFit="1" customWidth="1"/>
    <col min="22" max="22" width="45.7109375" style="115" bestFit="1" customWidth="1"/>
    <col min="23" max="23" width="12.85546875" style="118" bestFit="1" customWidth="1"/>
    <col min="24" max="24" width="12.7109375" style="119" bestFit="1" customWidth="1"/>
    <col min="25" max="25" width="11.7109375" style="119" customWidth="1"/>
    <col min="26" max="26" width="12.42578125" style="119" bestFit="1" customWidth="1"/>
    <col min="27" max="27" width="12" style="119" bestFit="1" customWidth="1"/>
    <col min="28" max="28" width="11.42578125" style="115"/>
    <col min="29" max="29" width="11" style="119" bestFit="1" customWidth="1"/>
    <col min="30" max="52" width="11.42578125" style="115"/>
    <col min="53" max="16384" width="11.42578125" style="113"/>
  </cols>
  <sheetData>
    <row r="2" spans="1:52" ht="17.25">
      <c r="B2" s="216" t="s">
        <v>349</v>
      </c>
      <c r="C2" s="216"/>
      <c r="D2" s="216"/>
      <c r="E2" s="216"/>
      <c r="F2" s="216"/>
      <c r="G2" s="216"/>
      <c r="H2" s="216"/>
      <c r="I2" s="216"/>
    </row>
    <row r="3" spans="1:52" ht="14.25">
      <c r="B3" s="222" t="s">
        <v>95</v>
      </c>
      <c r="C3" s="222"/>
      <c r="D3" s="222"/>
      <c r="E3" s="222"/>
      <c r="F3" s="222"/>
      <c r="G3" s="222"/>
      <c r="H3" s="222"/>
      <c r="I3" s="222"/>
      <c r="O3" s="116"/>
      <c r="P3" s="116"/>
      <c r="Q3" s="117"/>
      <c r="R3" s="117"/>
      <c r="S3" s="117"/>
    </row>
    <row r="4" spans="1:52" ht="12.75" thickBot="1">
      <c r="B4" s="120"/>
      <c r="D4" s="121"/>
      <c r="E4" s="121"/>
      <c r="F4" s="114"/>
      <c r="G4" s="114"/>
      <c r="H4" s="114"/>
      <c r="M4" s="122"/>
      <c r="O4" s="123"/>
      <c r="P4" s="123"/>
      <c r="Q4" s="117"/>
      <c r="R4" s="117"/>
      <c r="S4" s="117"/>
    </row>
    <row r="5" spans="1:52" ht="26.25" customHeight="1" thickBot="1">
      <c r="B5" s="162"/>
      <c r="C5" s="163" t="s">
        <v>188</v>
      </c>
      <c r="D5" s="164" t="s">
        <v>189</v>
      </c>
      <c r="E5" s="164" t="s">
        <v>190</v>
      </c>
      <c r="F5" s="164" t="s">
        <v>2</v>
      </c>
      <c r="G5" s="164" t="s">
        <v>3</v>
      </c>
      <c r="H5" s="164" t="s">
        <v>4</v>
      </c>
      <c r="I5" s="165" t="s">
        <v>216</v>
      </c>
      <c r="M5" s="124"/>
      <c r="N5" s="125" t="s">
        <v>188</v>
      </c>
      <c r="O5" s="126" t="s">
        <v>189</v>
      </c>
      <c r="P5" s="126" t="s">
        <v>190</v>
      </c>
      <c r="Q5" s="126" t="s">
        <v>2</v>
      </c>
      <c r="R5" s="126" t="s">
        <v>3</v>
      </c>
      <c r="S5" s="126" t="s">
        <v>4</v>
      </c>
      <c r="T5" s="127" t="s">
        <v>216</v>
      </c>
    </row>
    <row r="6" spans="1:52" ht="20.100000000000001" customHeight="1" thickBot="1">
      <c r="B6" s="166"/>
      <c r="C6" s="167" t="s">
        <v>339</v>
      </c>
      <c r="D6" s="106">
        <f>D7+D57</f>
        <v>32797.603609990023</v>
      </c>
      <c r="E6" s="106">
        <f t="shared" ref="E6:H6" si="0">E7+E57</f>
        <v>41403.722241166215</v>
      </c>
      <c r="F6" s="106">
        <f t="shared" si="0"/>
        <v>11657.446894199113</v>
      </c>
      <c r="G6" s="106">
        <f t="shared" si="0"/>
        <v>3414.8551050000001</v>
      </c>
      <c r="H6" s="106">
        <f t="shared" si="0"/>
        <v>824.3585582927999</v>
      </c>
      <c r="I6" s="106">
        <f>I7+I57</f>
        <v>90097.986408648125</v>
      </c>
      <c r="M6" s="124"/>
      <c r="N6" s="125" t="s">
        <v>217</v>
      </c>
      <c r="O6" s="128">
        <f>O7+O57</f>
        <v>32796689.251389764</v>
      </c>
      <c r="P6" s="128">
        <f t="shared" ref="P6:S6" si="1">P7+P57</f>
        <v>41404636.599766418</v>
      </c>
      <c r="Q6" s="128">
        <f t="shared" si="1"/>
        <v>11657446.894199112</v>
      </c>
      <c r="R6" s="128">
        <f t="shared" si="1"/>
        <v>3414855.105</v>
      </c>
      <c r="S6" s="128">
        <f t="shared" si="1"/>
        <v>824358.55829280009</v>
      </c>
      <c r="T6" s="128">
        <f>T7+T57</f>
        <v>90097986.408648089</v>
      </c>
      <c r="V6" s="129" t="s">
        <v>218</v>
      </c>
      <c r="W6" s="130" t="s">
        <v>189</v>
      </c>
      <c r="X6" s="131" t="s">
        <v>190</v>
      </c>
      <c r="Y6" s="131" t="s">
        <v>2</v>
      </c>
      <c r="Z6" s="131" t="s">
        <v>3</v>
      </c>
      <c r="AA6" s="131" t="s">
        <v>4</v>
      </c>
      <c r="AB6" s="129" t="s">
        <v>219</v>
      </c>
      <c r="AC6" s="131" t="s">
        <v>220</v>
      </c>
    </row>
    <row r="7" spans="1:52" s="138" customFormat="1" ht="18" customHeight="1">
      <c r="A7" s="113"/>
      <c r="B7" s="88" t="s">
        <v>98</v>
      </c>
      <c r="C7" s="88" t="s">
        <v>5</v>
      </c>
      <c r="D7" s="168">
        <f>SUM(D8:D56)</f>
        <v>32744.890489990023</v>
      </c>
      <c r="E7" s="168">
        <f t="shared" ref="E7:H7" si="2">SUM(E8:E56)</f>
        <v>41322.070861166212</v>
      </c>
      <c r="F7" s="168">
        <f t="shared" si="2"/>
        <v>10225.472058948473</v>
      </c>
      <c r="G7" s="168">
        <f t="shared" si="2"/>
        <v>3414.8551050000001</v>
      </c>
      <c r="H7" s="168">
        <f t="shared" si="2"/>
        <v>824.3585582927999</v>
      </c>
      <c r="I7" s="168">
        <f>SUM(I8:I56)</f>
        <v>88531.647073397486</v>
      </c>
      <c r="J7" s="132"/>
      <c r="K7" s="115"/>
      <c r="L7" s="115"/>
      <c r="M7" s="133" t="s">
        <v>98</v>
      </c>
      <c r="N7" s="133" t="s">
        <v>5</v>
      </c>
      <c r="O7" s="134">
        <f>SUM(O8:O56)</f>
        <v>32743976.131389763</v>
      </c>
      <c r="P7" s="134">
        <f t="shared" ref="P7:S7" si="3">SUM(P8:P56)</f>
        <v>41322985.219766416</v>
      </c>
      <c r="Q7" s="134">
        <f t="shared" si="3"/>
        <v>10225472.058948472</v>
      </c>
      <c r="R7" s="134">
        <f t="shared" si="3"/>
        <v>3414855.105</v>
      </c>
      <c r="S7" s="134">
        <f t="shared" si="3"/>
        <v>824358.55829280009</v>
      </c>
      <c r="T7" s="134">
        <f>SUM(T8:T56)</f>
        <v>88531647.073397443</v>
      </c>
      <c r="U7" s="135"/>
      <c r="V7" s="132"/>
      <c r="W7" s="136"/>
      <c r="X7" s="137"/>
      <c r="Y7" s="137"/>
      <c r="Z7" s="137"/>
      <c r="AA7" s="137"/>
      <c r="AB7" s="132"/>
      <c r="AC7" s="137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</row>
    <row r="8" spans="1:52" ht="15" customHeight="1">
      <c r="B8" s="17" t="s">
        <v>6</v>
      </c>
      <c r="C8" s="169" t="s">
        <v>191</v>
      </c>
      <c r="D8" s="170">
        <v>172.13488000000004</v>
      </c>
      <c r="E8" s="170">
        <v>132.39356699999999</v>
      </c>
      <c r="F8" s="170">
        <v>1762.8437620000009</v>
      </c>
      <c r="G8" s="170">
        <v>0</v>
      </c>
      <c r="H8" s="170">
        <v>0</v>
      </c>
      <c r="I8" s="108">
        <f>SUM(D8:H8)</f>
        <v>2067.372209000001</v>
      </c>
      <c r="K8" s="115" t="s">
        <v>221</v>
      </c>
      <c r="M8" s="140" t="s">
        <v>6</v>
      </c>
      <c r="N8" s="141" t="s">
        <v>191</v>
      </c>
      <c r="O8" s="142">
        <v>172134.88000000003</v>
      </c>
      <c r="P8" s="142">
        <v>132393.56699999998</v>
      </c>
      <c r="Q8" s="142">
        <v>1762843.7620000008</v>
      </c>
      <c r="R8" s="142">
        <v>0</v>
      </c>
      <c r="S8" s="142">
        <v>0</v>
      </c>
      <c r="T8" s="142">
        <f>SUM(O8:S8)</f>
        <v>2067372.2090000007</v>
      </c>
      <c r="V8" s="115" t="s">
        <v>222</v>
      </c>
      <c r="W8" s="143">
        <v>172134.88000000003</v>
      </c>
      <c r="X8" s="144">
        <v>132393.56699999998</v>
      </c>
      <c r="Y8" s="144">
        <v>1762843.7620000008</v>
      </c>
      <c r="Z8" s="144">
        <v>0</v>
      </c>
      <c r="AA8" s="144">
        <v>0</v>
      </c>
      <c r="AB8" s="144">
        <v>2067372.209000001</v>
      </c>
      <c r="AC8" s="144"/>
    </row>
    <row r="9" spans="1:52" ht="16.5">
      <c r="B9" s="17" t="s">
        <v>99</v>
      </c>
      <c r="C9" s="171" t="s">
        <v>192</v>
      </c>
      <c r="D9" s="170">
        <v>982.04518400000029</v>
      </c>
      <c r="E9" s="170">
        <v>589.08349399999997</v>
      </c>
      <c r="F9" s="170">
        <v>298.20839800000005</v>
      </c>
      <c r="G9" s="170">
        <v>0</v>
      </c>
      <c r="H9" s="170">
        <v>0</v>
      </c>
      <c r="I9" s="108">
        <f t="shared" ref="I9:I10" si="4">SUM(D9:H9)</f>
        <v>1869.3370760000003</v>
      </c>
      <c r="K9" s="115" t="s">
        <v>223</v>
      </c>
      <c r="M9" s="140" t="s">
        <v>99</v>
      </c>
      <c r="N9" s="145" t="s">
        <v>192</v>
      </c>
      <c r="O9" s="142">
        <v>982045.18400000024</v>
      </c>
      <c r="P9" s="142">
        <v>589083.49399999995</v>
      </c>
      <c r="Q9" s="142">
        <v>298208.39800000004</v>
      </c>
      <c r="R9" s="142">
        <v>0</v>
      </c>
      <c r="S9" s="142">
        <v>0</v>
      </c>
      <c r="T9" s="142">
        <f t="shared" ref="T9:T73" si="5">SUM(O9:S9)</f>
        <v>1869337.0760000004</v>
      </c>
      <c r="V9" s="115" t="s">
        <v>8</v>
      </c>
      <c r="W9" s="143">
        <v>982045.18400000024</v>
      </c>
      <c r="X9" s="144">
        <v>589083.49399999995</v>
      </c>
      <c r="Y9" s="144">
        <v>298208.39800000004</v>
      </c>
      <c r="Z9" s="144">
        <v>0</v>
      </c>
      <c r="AA9" s="144">
        <v>0</v>
      </c>
      <c r="AB9" s="144">
        <v>1869337.0760000004</v>
      </c>
      <c r="AC9" s="144"/>
    </row>
    <row r="10" spans="1:52" ht="15" customHeight="1">
      <c r="B10" s="17" t="s">
        <v>9</v>
      </c>
      <c r="C10" s="171" t="s">
        <v>193</v>
      </c>
      <c r="D10" s="170">
        <f>(916457.890139875/1000)</f>
        <v>916.45789013987496</v>
      </c>
      <c r="E10" s="170">
        <f>(1314171.32786013/1000)</f>
        <v>1314.1713278601301</v>
      </c>
      <c r="F10" s="170">
        <v>4.1537146800000002</v>
      </c>
      <c r="G10" s="170">
        <v>1.4177950000000001</v>
      </c>
      <c r="H10" s="170">
        <v>0.23163</v>
      </c>
      <c r="I10" s="108">
        <f t="shared" si="4"/>
        <v>2236.4323576800052</v>
      </c>
      <c r="K10" s="115" t="s">
        <v>224</v>
      </c>
      <c r="M10" s="140" t="s">
        <v>9</v>
      </c>
      <c r="N10" s="145" t="s">
        <v>193</v>
      </c>
      <c r="O10" s="142">
        <v>915524.46600000025</v>
      </c>
      <c r="P10" s="142">
        <v>1315104.7520000003</v>
      </c>
      <c r="Q10" s="142">
        <v>4153.71468</v>
      </c>
      <c r="R10" s="142">
        <v>1417.7950000000001</v>
      </c>
      <c r="S10" s="142">
        <v>231.63</v>
      </c>
      <c r="T10" s="142">
        <f t="shared" si="5"/>
        <v>2236432.3576800004</v>
      </c>
      <c r="V10" s="115" t="s">
        <v>225</v>
      </c>
      <c r="W10" s="143">
        <v>911023.67600000009</v>
      </c>
      <c r="X10" s="144">
        <v>1310603.9620000003</v>
      </c>
      <c r="Y10" s="144">
        <v>4153.71468</v>
      </c>
      <c r="Z10" s="144">
        <v>1417.7950000000001</v>
      </c>
      <c r="AA10" s="144">
        <v>231.63</v>
      </c>
      <c r="AB10" s="144">
        <v>2236432.3576800004</v>
      </c>
      <c r="AC10" s="144">
        <v>9001.58</v>
      </c>
      <c r="AD10" s="117">
        <f>+AC10/2</f>
        <v>4500.79</v>
      </c>
      <c r="AE10" s="146">
        <f>+AD10+O10</f>
        <v>920025.25600000028</v>
      </c>
      <c r="AF10" s="146">
        <f>+AD10+P10</f>
        <v>1319605.5420000004</v>
      </c>
    </row>
    <row r="11" spans="1:52" ht="15" customHeight="1">
      <c r="B11" s="17"/>
      <c r="C11" s="172" t="s">
        <v>194</v>
      </c>
      <c r="D11" s="170">
        <v>0</v>
      </c>
      <c r="E11" s="170">
        <v>0</v>
      </c>
      <c r="F11" s="170">
        <v>0</v>
      </c>
      <c r="G11" s="170">
        <v>0</v>
      </c>
      <c r="H11" s="170">
        <v>0</v>
      </c>
      <c r="I11" s="108">
        <f>SUM(D11:H11)</f>
        <v>0</v>
      </c>
      <c r="K11" s="115" t="s">
        <v>226</v>
      </c>
      <c r="M11" s="140"/>
      <c r="N11" s="147" t="s">
        <v>194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f>SUM(O11:S11)</f>
        <v>0</v>
      </c>
      <c r="V11" s="115" t="s">
        <v>218</v>
      </c>
      <c r="W11" s="143" t="s">
        <v>227</v>
      </c>
      <c r="X11" s="144" t="s">
        <v>1</v>
      </c>
      <c r="Y11" s="144">
        <v>0</v>
      </c>
      <c r="Z11" s="144">
        <v>0</v>
      </c>
      <c r="AA11" s="144">
        <v>0</v>
      </c>
      <c r="AB11" s="144">
        <v>0</v>
      </c>
      <c r="AC11" s="144"/>
    </row>
    <row r="12" spans="1:52" ht="15" customHeight="1">
      <c r="B12" s="17" t="s">
        <v>100</v>
      </c>
      <c r="C12" s="169" t="s">
        <v>195</v>
      </c>
      <c r="D12" s="170">
        <v>0</v>
      </c>
      <c r="E12" s="170">
        <v>675.67100000000005</v>
      </c>
      <c r="F12" s="170">
        <v>375.16867999999999</v>
      </c>
      <c r="G12" s="170">
        <v>0</v>
      </c>
      <c r="H12" s="170">
        <v>87.487740000000002</v>
      </c>
      <c r="I12" s="108">
        <f t="shared" ref="I12:I54" si="6">SUM(D12:H12)</f>
        <v>1138.3274200000001</v>
      </c>
      <c r="K12" s="115" t="s">
        <v>228</v>
      </c>
      <c r="M12" s="140" t="s">
        <v>100</v>
      </c>
      <c r="N12" s="141" t="s">
        <v>195</v>
      </c>
      <c r="O12" s="142">
        <v>0</v>
      </c>
      <c r="P12" s="142">
        <v>675671</v>
      </c>
      <c r="Q12" s="142">
        <v>375168.68</v>
      </c>
      <c r="R12" s="142">
        <v>0</v>
      </c>
      <c r="S12" s="142">
        <v>87487.74</v>
      </c>
      <c r="T12" s="142">
        <f t="shared" si="5"/>
        <v>1138327.42</v>
      </c>
      <c r="V12" s="115" t="s">
        <v>229</v>
      </c>
      <c r="W12" s="143" t="s">
        <v>230</v>
      </c>
      <c r="X12" s="144">
        <v>2749458.8414999996</v>
      </c>
      <c r="Y12" s="144">
        <v>375168.68</v>
      </c>
      <c r="Z12" s="144">
        <v>0</v>
      </c>
      <c r="AA12" s="144">
        <v>87487.74</v>
      </c>
      <c r="AB12" s="144">
        <v>1138327.42</v>
      </c>
      <c r="AC12" s="144"/>
    </row>
    <row r="13" spans="1:52" ht="15" customHeight="1">
      <c r="B13" s="17"/>
      <c r="C13" s="169" t="s">
        <v>196</v>
      </c>
      <c r="D13" s="170">
        <v>0</v>
      </c>
      <c r="E13" s="170">
        <v>3902.054169999999</v>
      </c>
      <c r="F13" s="170">
        <v>0</v>
      </c>
      <c r="G13" s="170">
        <v>0</v>
      </c>
      <c r="H13" s="170">
        <v>0</v>
      </c>
      <c r="I13" s="108">
        <f t="shared" si="6"/>
        <v>3902.054169999999</v>
      </c>
      <c r="K13" s="115" t="s">
        <v>231</v>
      </c>
      <c r="M13" s="140"/>
      <c r="N13" s="141" t="s">
        <v>196</v>
      </c>
      <c r="O13" s="142">
        <v>0</v>
      </c>
      <c r="P13" s="142">
        <v>3902054.169999999</v>
      </c>
      <c r="Q13" s="142">
        <v>0</v>
      </c>
      <c r="R13" s="142">
        <v>0</v>
      </c>
      <c r="S13" s="142">
        <v>0</v>
      </c>
      <c r="T13" s="142">
        <f t="shared" si="5"/>
        <v>3902054.169999999</v>
      </c>
      <c r="W13" s="143" t="s">
        <v>232</v>
      </c>
      <c r="X13" s="144">
        <v>11681225.789999997</v>
      </c>
      <c r="Y13" s="144">
        <v>0</v>
      </c>
      <c r="Z13" s="144">
        <v>0</v>
      </c>
      <c r="AA13" s="144">
        <v>0</v>
      </c>
      <c r="AB13" s="144">
        <v>3902054.169999999</v>
      </c>
      <c r="AC13" s="144"/>
    </row>
    <row r="14" spans="1:52" ht="15" customHeight="1">
      <c r="B14" s="17"/>
      <c r="C14" s="171" t="s">
        <v>197</v>
      </c>
      <c r="D14" s="170">
        <v>0</v>
      </c>
      <c r="E14" s="170">
        <v>63.025841</v>
      </c>
      <c r="F14" s="170">
        <v>0</v>
      </c>
      <c r="G14" s="170">
        <v>0</v>
      </c>
      <c r="H14" s="170">
        <v>0</v>
      </c>
      <c r="I14" s="108">
        <f t="shared" si="6"/>
        <v>63.025841</v>
      </c>
      <c r="K14" s="115" t="s">
        <v>233</v>
      </c>
      <c r="M14" s="140"/>
      <c r="N14" s="145" t="s">
        <v>197</v>
      </c>
      <c r="O14" s="142">
        <v>0</v>
      </c>
      <c r="P14" s="142">
        <v>63025.841</v>
      </c>
      <c r="Q14" s="142">
        <v>0</v>
      </c>
      <c r="R14" s="142">
        <v>0</v>
      </c>
      <c r="S14" s="142">
        <v>0</v>
      </c>
      <c r="T14" s="142">
        <f t="shared" si="5"/>
        <v>63025.841</v>
      </c>
      <c r="W14" s="143" t="s">
        <v>234</v>
      </c>
      <c r="X14" s="144">
        <v>18258.655000000002</v>
      </c>
      <c r="Y14" s="144">
        <v>0</v>
      </c>
      <c r="Z14" s="144">
        <v>0</v>
      </c>
      <c r="AA14" s="144">
        <v>0</v>
      </c>
      <c r="AB14" s="144">
        <v>63025.841</v>
      </c>
      <c r="AC14" s="144"/>
    </row>
    <row r="15" spans="1:52" ht="15" customHeight="1">
      <c r="B15" s="17" t="s">
        <v>101</v>
      </c>
      <c r="C15" s="171" t="s">
        <v>198</v>
      </c>
      <c r="D15" s="170">
        <v>0</v>
      </c>
      <c r="E15" s="170">
        <v>0</v>
      </c>
      <c r="F15" s="170">
        <v>469.62776799999989</v>
      </c>
      <c r="G15" s="170">
        <v>0</v>
      </c>
      <c r="H15" s="170">
        <v>0</v>
      </c>
      <c r="I15" s="108">
        <f t="shared" si="6"/>
        <v>469.62776799999989</v>
      </c>
      <c r="K15" s="115" t="s">
        <v>235</v>
      </c>
      <c r="M15" s="140" t="s">
        <v>101</v>
      </c>
      <c r="N15" s="145" t="s">
        <v>198</v>
      </c>
      <c r="O15" s="142">
        <v>0</v>
      </c>
      <c r="P15" s="142">
        <v>0</v>
      </c>
      <c r="Q15" s="142">
        <v>469627.76799999987</v>
      </c>
      <c r="R15" s="142">
        <v>0</v>
      </c>
      <c r="S15" s="142">
        <v>0</v>
      </c>
      <c r="T15" s="142">
        <f t="shared" si="5"/>
        <v>469627.76799999987</v>
      </c>
      <c r="W15" s="143" t="s">
        <v>236</v>
      </c>
      <c r="X15" s="144">
        <v>11051.176000000003</v>
      </c>
      <c r="Y15" s="144">
        <v>469627.76799999987</v>
      </c>
      <c r="Z15" s="144">
        <v>0</v>
      </c>
      <c r="AA15" s="144">
        <v>0</v>
      </c>
      <c r="AB15" s="144">
        <v>469627.76799999987</v>
      </c>
      <c r="AC15" s="144"/>
    </row>
    <row r="16" spans="1:52" ht="15" customHeight="1">
      <c r="B16" s="17" t="s">
        <v>102</v>
      </c>
      <c r="C16" s="171" t="s">
        <v>199</v>
      </c>
      <c r="D16" s="170">
        <v>0</v>
      </c>
      <c r="E16" s="170">
        <v>0</v>
      </c>
      <c r="F16" s="170">
        <v>0</v>
      </c>
      <c r="G16" s="170">
        <v>0</v>
      </c>
      <c r="H16" s="170">
        <v>0</v>
      </c>
      <c r="I16" s="108">
        <f t="shared" si="6"/>
        <v>0</v>
      </c>
      <c r="K16" s="115" t="s">
        <v>237</v>
      </c>
      <c r="M16" s="140" t="s">
        <v>102</v>
      </c>
      <c r="N16" s="145" t="s">
        <v>199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f t="shared" si="5"/>
        <v>0</v>
      </c>
      <c r="V16" s="115" t="s">
        <v>238</v>
      </c>
      <c r="W16" s="143"/>
      <c r="X16" s="144">
        <v>14459994.462499997</v>
      </c>
      <c r="Y16" s="144">
        <v>0</v>
      </c>
      <c r="Z16" s="144">
        <v>0</v>
      </c>
      <c r="AA16" s="144">
        <v>0</v>
      </c>
      <c r="AB16" s="144"/>
      <c r="AC16" s="144"/>
    </row>
    <row r="17" spans="1:29" ht="15" customHeight="1">
      <c r="B17" s="17" t="s">
        <v>18</v>
      </c>
      <c r="C17" s="171" t="s">
        <v>200</v>
      </c>
      <c r="D17" s="170">
        <v>0</v>
      </c>
      <c r="E17" s="170">
        <v>0</v>
      </c>
      <c r="F17" s="170">
        <v>406.67646999999994</v>
      </c>
      <c r="G17" s="170">
        <v>0</v>
      </c>
      <c r="H17" s="170">
        <v>0</v>
      </c>
      <c r="I17" s="108">
        <f t="shared" si="6"/>
        <v>406.67646999999994</v>
      </c>
      <c r="K17" s="115" t="s">
        <v>239</v>
      </c>
      <c r="M17" s="140" t="s">
        <v>18</v>
      </c>
      <c r="N17" s="145" t="s">
        <v>200</v>
      </c>
      <c r="O17" s="142">
        <v>0</v>
      </c>
      <c r="P17" s="142">
        <v>0</v>
      </c>
      <c r="Q17" s="142">
        <v>406676.46999999991</v>
      </c>
      <c r="R17" s="142">
        <v>0</v>
      </c>
      <c r="S17" s="142">
        <v>0</v>
      </c>
      <c r="T17" s="142">
        <f t="shared" si="5"/>
        <v>406676.46999999991</v>
      </c>
      <c r="V17" s="115" t="s">
        <v>240</v>
      </c>
      <c r="W17" s="143" t="s">
        <v>230</v>
      </c>
      <c r="X17" s="144">
        <v>4242211.4193500001</v>
      </c>
      <c r="Y17" s="144">
        <v>406676.46999999991</v>
      </c>
      <c r="Z17" s="144">
        <v>0</v>
      </c>
      <c r="AA17" s="144">
        <v>0</v>
      </c>
      <c r="AB17" s="144">
        <v>406676.46999999991</v>
      </c>
      <c r="AC17" s="144"/>
    </row>
    <row r="18" spans="1:29" s="115" customFormat="1" ht="15" customHeight="1">
      <c r="A18" s="113"/>
      <c r="B18" s="17"/>
      <c r="C18" s="171" t="s">
        <v>201</v>
      </c>
      <c r="D18" s="170">
        <v>1636.8115500000001</v>
      </c>
      <c r="E18" s="170">
        <v>475.61159999999995</v>
      </c>
      <c r="F18" s="170">
        <v>21.359000000000002</v>
      </c>
      <c r="G18" s="170">
        <v>0</v>
      </c>
      <c r="H18" s="170">
        <v>0</v>
      </c>
      <c r="I18" s="108">
        <f t="shared" si="6"/>
        <v>2133.78215</v>
      </c>
      <c r="K18" s="115" t="s">
        <v>241</v>
      </c>
      <c r="M18" s="140"/>
      <c r="N18" s="145" t="s">
        <v>201</v>
      </c>
      <c r="O18" s="142">
        <v>1636811.55</v>
      </c>
      <c r="P18" s="142">
        <v>475611.6</v>
      </c>
      <c r="Q18" s="142">
        <v>21359</v>
      </c>
      <c r="R18" s="142">
        <v>0</v>
      </c>
      <c r="S18" s="142">
        <v>0</v>
      </c>
      <c r="T18" s="142">
        <f t="shared" si="5"/>
        <v>2133782.15</v>
      </c>
      <c r="U18" s="117"/>
      <c r="W18" s="143" t="s">
        <v>232</v>
      </c>
      <c r="X18" s="144">
        <v>5887183.2050000001</v>
      </c>
      <c r="Y18" s="144">
        <v>21359</v>
      </c>
      <c r="Z18" s="144">
        <v>0</v>
      </c>
      <c r="AA18" s="144">
        <v>0</v>
      </c>
      <c r="AB18" s="144">
        <v>2133782.15</v>
      </c>
      <c r="AC18" s="144"/>
    </row>
    <row r="19" spans="1:29" s="115" customFormat="1" ht="15" customHeight="1">
      <c r="A19" s="113"/>
      <c r="B19" s="17" t="s">
        <v>21</v>
      </c>
      <c r="C19" s="169" t="s">
        <v>202</v>
      </c>
      <c r="D19" s="170">
        <v>17.443000000000001</v>
      </c>
      <c r="E19" s="170">
        <v>60.195999999999998</v>
      </c>
      <c r="F19" s="170">
        <v>0</v>
      </c>
      <c r="G19" s="170">
        <v>0</v>
      </c>
      <c r="H19" s="170">
        <v>0</v>
      </c>
      <c r="I19" s="108">
        <f t="shared" si="6"/>
        <v>77.638999999999996</v>
      </c>
      <c r="K19" s="115" t="s">
        <v>242</v>
      </c>
      <c r="M19" s="140" t="s">
        <v>21</v>
      </c>
      <c r="N19" s="141" t="s">
        <v>202</v>
      </c>
      <c r="O19" s="142">
        <v>17443</v>
      </c>
      <c r="P19" s="142">
        <v>60196</v>
      </c>
      <c r="Q19" s="142">
        <v>0</v>
      </c>
      <c r="R19" s="142">
        <v>0</v>
      </c>
      <c r="S19" s="142">
        <v>0</v>
      </c>
      <c r="T19" s="142">
        <f t="shared" si="5"/>
        <v>77639</v>
      </c>
      <c r="U19" s="117"/>
      <c r="W19" s="143" t="s">
        <v>234</v>
      </c>
      <c r="X19" s="144">
        <v>189206.83900000001</v>
      </c>
      <c r="Y19" s="144">
        <v>0</v>
      </c>
      <c r="Z19" s="144">
        <v>0</v>
      </c>
      <c r="AA19" s="144">
        <v>0</v>
      </c>
      <c r="AB19" s="144">
        <v>77639</v>
      </c>
      <c r="AC19" s="144"/>
    </row>
    <row r="20" spans="1:29" s="115" customFormat="1" ht="15" customHeight="1">
      <c r="A20" s="113"/>
      <c r="B20" s="17"/>
      <c r="C20" s="171" t="s">
        <v>103</v>
      </c>
      <c r="D20" s="170">
        <v>415.657128</v>
      </c>
      <c r="E20" s="170">
        <v>0</v>
      </c>
      <c r="F20" s="170">
        <v>11.000982</v>
      </c>
      <c r="G20" s="170">
        <v>0</v>
      </c>
      <c r="H20" s="170">
        <v>0</v>
      </c>
      <c r="I20" s="108">
        <f t="shared" si="6"/>
        <v>426.65811000000002</v>
      </c>
      <c r="K20" s="115" t="s">
        <v>243</v>
      </c>
      <c r="M20" s="140"/>
      <c r="N20" s="145" t="s">
        <v>103</v>
      </c>
      <c r="O20" s="142">
        <v>415657.12800000003</v>
      </c>
      <c r="P20" s="142">
        <v>0</v>
      </c>
      <c r="Q20" s="142">
        <v>11000.982</v>
      </c>
      <c r="R20" s="142">
        <v>0</v>
      </c>
      <c r="S20" s="142">
        <v>0</v>
      </c>
      <c r="T20" s="142">
        <f t="shared" si="5"/>
        <v>426658.11000000004</v>
      </c>
      <c r="U20" s="117"/>
      <c r="W20" s="143" t="s">
        <v>236</v>
      </c>
      <c r="X20" s="144">
        <v>3392217.7789999996</v>
      </c>
      <c r="Y20" s="144">
        <v>11000.982</v>
      </c>
      <c r="Z20" s="144">
        <v>0</v>
      </c>
      <c r="AA20" s="144">
        <v>0</v>
      </c>
      <c r="AB20" s="144">
        <v>426658.11000000004</v>
      </c>
      <c r="AC20" s="144"/>
    </row>
    <row r="21" spans="1:29" s="115" customFormat="1" ht="15" customHeight="1">
      <c r="A21" s="113"/>
      <c r="B21" s="17"/>
      <c r="C21" s="171" t="s">
        <v>104</v>
      </c>
      <c r="D21" s="170">
        <v>133.36208100000002</v>
      </c>
      <c r="E21" s="170">
        <v>0</v>
      </c>
      <c r="F21" s="170">
        <v>133.36208100000002</v>
      </c>
      <c r="G21" s="170">
        <v>0</v>
      </c>
      <c r="H21" s="170">
        <v>0</v>
      </c>
      <c r="I21" s="108">
        <f t="shared" si="6"/>
        <v>266.72416200000004</v>
      </c>
      <c r="K21" s="115" t="s">
        <v>244</v>
      </c>
      <c r="M21" s="140"/>
      <c r="N21" s="145" t="s">
        <v>104</v>
      </c>
      <c r="O21" s="142">
        <v>133362.08100000001</v>
      </c>
      <c r="P21" s="142">
        <v>0</v>
      </c>
      <c r="Q21" s="142">
        <v>133362.08100000001</v>
      </c>
      <c r="R21" s="142">
        <v>0</v>
      </c>
      <c r="S21" s="142">
        <v>0</v>
      </c>
      <c r="T21" s="142">
        <f t="shared" si="5"/>
        <v>266724.16200000001</v>
      </c>
      <c r="U21" s="117"/>
      <c r="V21" s="115" t="s">
        <v>245</v>
      </c>
      <c r="W21" s="143"/>
      <c r="X21" s="144">
        <v>13710819.242349999</v>
      </c>
      <c r="Y21" s="144">
        <v>133362.08100000001</v>
      </c>
      <c r="Z21" s="144">
        <v>0</v>
      </c>
      <c r="AA21" s="144">
        <v>0</v>
      </c>
      <c r="AB21" s="144">
        <v>266724.16200000001</v>
      </c>
      <c r="AC21" s="144"/>
    </row>
    <row r="22" spans="1:29" s="115" customFormat="1" ht="15" customHeight="1">
      <c r="A22" s="113"/>
      <c r="B22" s="17"/>
      <c r="C22" s="171" t="s">
        <v>105</v>
      </c>
      <c r="D22" s="170">
        <v>0</v>
      </c>
      <c r="E22" s="170">
        <v>19.083835000000001</v>
      </c>
      <c r="F22" s="170">
        <v>0</v>
      </c>
      <c r="G22" s="170">
        <v>0</v>
      </c>
      <c r="H22" s="170">
        <v>0</v>
      </c>
      <c r="I22" s="108">
        <f t="shared" si="6"/>
        <v>19.083835000000001</v>
      </c>
      <c r="K22" s="115" t="s">
        <v>246</v>
      </c>
      <c r="M22" s="140"/>
      <c r="N22" s="145" t="s">
        <v>105</v>
      </c>
      <c r="O22" s="142">
        <v>0</v>
      </c>
      <c r="P22" s="142">
        <v>19083.834999999999</v>
      </c>
      <c r="Q22" s="142">
        <v>0</v>
      </c>
      <c r="R22" s="142">
        <v>0</v>
      </c>
      <c r="S22" s="142">
        <v>0</v>
      </c>
      <c r="T22" s="142">
        <f t="shared" si="5"/>
        <v>19083.834999999999</v>
      </c>
      <c r="U22" s="117"/>
      <c r="V22" s="115" t="s">
        <v>225</v>
      </c>
      <c r="W22" s="143" t="s">
        <v>247</v>
      </c>
      <c r="X22" s="144">
        <v>4153.71468</v>
      </c>
      <c r="Y22" s="144">
        <v>0</v>
      </c>
      <c r="Z22" s="144">
        <v>0</v>
      </c>
      <c r="AA22" s="144">
        <v>0</v>
      </c>
      <c r="AB22" s="144">
        <v>19083.834999999999</v>
      </c>
      <c r="AC22" s="144"/>
    </row>
    <row r="23" spans="1:29" s="115" customFormat="1" ht="15" customHeight="1">
      <c r="A23" s="113"/>
      <c r="B23" s="17"/>
      <c r="C23" s="171" t="s">
        <v>106</v>
      </c>
      <c r="D23" s="170">
        <v>0</v>
      </c>
      <c r="E23" s="170">
        <v>12.164190000000001</v>
      </c>
      <c r="F23" s="170">
        <v>0</v>
      </c>
      <c r="G23" s="170">
        <v>0</v>
      </c>
      <c r="H23" s="170">
        <v>0</v>
      </c>
      <c r="I23" s="108">
        <f t="shared" si="6"/>
        <v>12.164190000000001</v>
      </c>
      <c r="K23" s="115" t="s">
        <v>248</v>
      </c>
      <c r="M23" s="140"/>
      <c r="N23" s="145" t="s">
        <v>106</v>
      </c>
      <c r="O23" s="142">
        <v>0</v>
      </c>
      <c r="P23" s="142">
        <v>12164.19</v>
      </c>
      <c r="Q23" s="142">
        <v>0</v>
      </c>
      <c r="R23" s="142">
        <v>0</v>
      </c>
      <c r="S23" s="142">
        <v>0</v>
      </c>
      <c r="T23" s="142">
        <f t="shared" si="5"/>
        <v>12164.19</v>
      </c>
      <c r="U23" s="117"/>
      <c r="W23" s="143" t="s">
        <v>230</v>
      </c>
      <c r="X23" s="144">
        <v>1310603.9620000003</v>
      </c>
      <c r="Y23" s="144">
        <v>0</v>
      </c>
      <c r="Z23" s="144">
        <v>0</v>
      </c>
      <c r="AA23" s="144">
        <v>0</v>
      </c>
      <c r="AB23" s="144">
        <v>12164.19</v>
      </c>
      <c r="AC23" s="144"/>
    </row>
    <row r="24" spans="1:29" s="115" customFormat="1" ht="15" customHeight="1">
      <c r="A24" s="113"/>
      <c r="B24" s="17" t="s">
        <v>27</v>
      </c>
      <c r="C24" s="171" t="s">
        <v>107</v>
      </c>
      <c r="D24" s="170">
        <v>0</v>
      </c>
      <c r="E24" s="170">
        <v>2023.413</v>
      </c>
      <c r="F24" s="170">
        <v>0</v>
      </c>
      <c r="G24" s="170">
        <v>0</v>
      </c>
      <c r="H24" s="170">
        <v>0</v>
      </c>
      <c r="I24" s="108">
        <f t="shared" si="6"/>
        <v>2023.413</v>
      </c>
      <c r="K24" s="115" t="s">
        <v>249</v>
      </c>
      <c r="M24" s="140" t="s">
        <v>27</v>
      </c>
      <c r="N24" s="145" t="s">
        <v>107</v>
      </c>
      <c r="O24" s="142">
        <v>0</v>
      </c>
      <c r="P24" s="142">
        <v>2023413</v>
      </c>
      <c r="Q24" s="142">
        <v>0</v>
      </c>
      <c r="R24" s="142">
        <v>0</v>
      </c>
      <c r="S24" s="142">
        <v>0</v>
      </c>
      <c r="T24" s="142">
        <f t="shared" si="5"/>
        <v>2023413</v>
      </c>
      <c r="U24" s="117"/>
      <c r="W24" s="143" t="s">
        <v>232</v>
      </c>
      <c r="X24" s="144">
        <v>911023.67600000021</v>
      </c>
      <c r="Y24" s="144">
        <v>0</v>
      </c>
      <c r="Z24" s="144">
        <v>0</v>
      </c>
      <c r="AA24" s="144">
        <v>0</v>
      </c>
      <c r="AB24" s="144">
        <v>2023413</v>
      </c>
      <c r="AC24" s="144"/>
    </row>
    <row r="25" spans="1:29" s="115" customFormat="1" ht="15" customHeight="1">
      <c r="A25" s="113"/>
      <c r="B25" s="17" t="s">
        <v>29</v>
      </c>
      <c r="C25" s="171" t="s">
        <v>108</v>
      </c>
      <c r="D25" s="170">
        <v>0</v>
      </c>
      <c r="E25" s="170">
        <v>85.286306999999979</v>
      </c>
      <c r="F25" s="170">
        <v>0</v>
      </c>
      <c r="G25" s="170">
        <v>0</v>
      </c>
      <c r="H25" s="170">
        <v>0</v>
      </c>
      <c r="I25" s="108">
        <f t="shared" si="6"/>
        <v>85.286306999999979</v>
      </c>
      <c r="K25" s="115" t="s">
        <v>250</v>
      </c>
      <c r="M25" s="140" t="s">
        <v>29</v>
      </c>
      <c r="N25" s="145" t="s">
        <v>108</v>
      </c>
      <c r="O25" s="142">
        <v>0</v>
      </c>
      <c r="P25" s="142">
        <v>85286.306999999986</v>
      </c>
      <c r="Q25" s="142">
        <v>0</v>
      </c>
      <c r="R25" s="142">
        <v>0</v>
      </c>
      <c r="S25" s="142">
        <v>0</v>
      </c>
      <c r="T25" s="142">
        <f t="shared" si="5"/>
        <v>85286.306999999986</v>
      </c>
      <c r="U25" s="117"/>
      <c r="W25" s="143" t="s">
        <v>234</v>
      </c>
      <c r="X25" s="144">
        <v>9001.58</v>
      </c>
      <c r="Y25" s="144">
        <v>0</v>
      </c>
      <c r="Z25" s="144">
        <v>0</v>
      </c>
      <c r="AA25" s="144">
        <v>0</v>
      </c>
      <c r="AB25" s="144">
        <v>85286.306999999986</v>
      </c>
      <c r="AC25" s="144"/>
    </row>
    <row r="26" spans="1:29" s="115" customFormat="1" ht="15" customHeight="1">
      <c r="A26" s="113"/>
      <c r="B26" s="17" t="s">
        <v>31</v>
      </c>
      <c r="C26" s="171" t="s">
        <v>109</v>
      </c>
      <c r="D26" s="170">
        <v>0</v>
      </c>
      <c r="E26" s="170">
        <v>0</v>
      </c>
      <c r="F26" s="170">
        <v>3.0329999999999999</v>
      </c>
      <c r="G26" s="170">
        <v>0</v>
      </c>
      <c r="H26" s="170">
        <v>0</v>
      </c>
      <c r="I26" s="108">
        <f t="shared" si="6"/>
        <v>3.0329999999999999</v>
      </c>
      <c r="K26" s="115" t="s">
        <v>251</v>
      </c>
      <c r="M26" s="140" t="s">
        <v>31</v>
      </c>
      <c r="N26" s="145" t="s">
        <v>109</v>
      </c>
      <c r="O26" s="142">
        <v>0</v>
      </c>
      <c r="P26" s="142">
        <v>0</v>
      </c>
      <c r="Q26" s="142">
        <v>3033</v>
      </c>
      <c r="R26" s="142">
        <v>0</v>
      </c>
      <c r="S26" s="142">
        <v>0</v>
      </c>
      <c r="T26" s="142">
        <f t="shared" si="5"/>
        <v>3033</v>
      </c>
      <c r="U26" s="117"/>
      <c r="W26" s="143" t="s">
        <v>236</v>
      </c>
      <c r="X26" s="144">
        <v>1417.7950000000003</v>
      </c>
      <c r="Y26" s="144">
        <v>3033</v>
      </c>
      <c r="Z26" s="144">
        <v>0</v>
      </c>
      <c r="AA26" s="144">
        <v>0</v>
      </c>
      <c r="AB26" s="144">
        <v>3033</v>
      </c>
      <c r="AC26" s="144"/>
    </row>
    <row r="27" spans="1:29" s="115" customFormat="1" ht="15" customHeight="1">
      <c r="A27" s="113"/>
      <c r="B27" s="17"/>
      <c r="C27" s="171" t="s">
        <v>110</v>
      </c>
      <c r="D27" s="170">
        <v>0</v>
      </c>
      <c r="E27" s="170">
        <v>0</v>
      </c>
      <c r="F27" s="170">
        <v>0</v>
      </c>
      <c r="G27" s="170">
        <v>0</v>
      </c>
      <c r="H27" s="170">
        <v>0</v>
      </c>
      <c r="I27" s="108">
        <f t="shared" si="6"/>
        <v>0</v>
      </c>
      <c r="K27" s="115" t="s">
        <v>252</v>
      </c>
      <c r="M27" s="140"/>
      <c r="N27" s="145" t="s">
        <v>110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f t="shared" si="5"/>
        <v>0</v>
      </c>
      <c r="U27" s="117"/>
      <c r="W27" s="143" t="s">
        <v>253</v>
      </c>
      <c r="X27" s="144">
        <v>231.63</v>
      </c>
      <c r="Y27" s="144">
        <v>0</v>
      </c>
      <c r="Z27" s="144">
        <v>0</v>
      </c>
      <c r="AA27" s="144">
        <v>0</v>
      </c>
      <c r="AB27" s="144">
        <v>0</v>
      </c>
      <c r="AC27" s="144"/>
    </row>
    <row r="28" spans="1:29" s="115" customFormat="1" ht="15" customHeight="1">
      <c r="A28" s="113"/>
      <c r="B28" s="17"/>
      <c r="C28" s="171" t="s">
        <v>111</v>
      </c>
      <c r="D28" s="170">
        <v>0</v>
      </c>
      <c r="E28" s="170">
        <v>0</v>
      </c>
      <c r="F28" s="170">
        <v>178.02076999999997</v>
      </c>
      <c r="G28" s="170">
        <v>0</v>
      </c>
      <c r="H28" s="170">
        <v>0</v>
      </c>
      <c r="I28" s="108">
        <f t="shared" si="6"/>
        <v>178.02076999999997</v>
      </c>
      <c r="K28" s="115" t="s">
        <v>254</v>
      </c>
      <c r="M28" s="140"/>
      <c r="N28" s="145" t="s">
        <v>111</v>
      </c>
      <c r="O28" s="142">
        <v>0</v>
      </c>
      <c r="P28" s="142">
        <v>0</v>
      </c>
      <c r="Q28" s="142">
        <v>178020.76999999996</v>
      </c>
      <c r="R28" s="142">
        <v>0</v>
      </c>
      <c r="S28" s="142">
        <v>0</v>
      </c>
      <c r="T28" s="142">
        <f t="shared" si="5"/>
        <v>178020.76999999996</v>
      </c>
      <c r="U28" s="117"/>
      <c r="V28" s="115" t="s">
        <v>255</v>
      </c>
      <c r="W28" s="143"/>
      <c r="X28" s="144">
        <v>2236432.3576800004</v>
      </c>
      <c r="Y28" s="144">
        <v>178020.76999999996</v>
      </c>
      <c r="Z28" s="144">
        <v>0</v>
      </c>
      <c r="AA28" s="144">
        <v>0</v>
      </c>
      <c r="AB28" s="144">
        <v>178020.76999999996</v>
      </c>
      <c r="AC28" s="144"/>
    </row>
    <row r="29" spans="1:29" s="115" customFormat="1" ht="15" customHeight="1">
      <c r="A29" s="113"/>
      <c r="B29" s="17" t="s">
        <v>34</v>
      </c>
      <c r="C29" s="171" t="s">
        <v>112</v>
      </c>
      <c r="D29" s="170">
        <v>0</v>
      </c>
      <c r="E29" s="170">
        <v>0</v>
      </c>
      <c r="F29" s="170">
        <v>7.7030000000000003</v>
      </c>
      <c r="G29" s="170">
        <v>0</v>
      </c>
      <c r="H29" s="170">
        <v>0</v>
      </c>
      <c r="I29" s="108">
        <f t="shared" si="6"/>
        <v>7.7030000000000003</v>
      </c>
      <c r="K29" s="115" t="s">
        <v>256</v>
      </c>
      <c r="M29" s="140" t="s">
        <v>34</v>
      </c>
      <c r="N29" s="145" t="s">
        <v>112</v>
      </c>
      <c r="O29" s="142">
        <v>0</v>
      </c>
      <c r="P29" s="142">
        <v>0</v>
      </c>
      <c r="Q29" s="142">
        <v>7703</v>
      </c>
      <c r="R29" s="142">
        <v>0</v>
      </c>
      <c r="S29" s="142">
        <v>0</v>
      </c>
      <c r="T29" s="142">
        <f t="shared" si="5"/>
        <v>7703</v>
      </c>
      <c r="U29" s="117"/>
      <c r="V29" s="115" t="s">
        <v>219</v>
      </c>
      <c r="W29" s="143"/>
      <c r="X29" s="144">
        <v>30407246.062529996</v>
      </c>
      <c r="Y29" s="144">
        <v>7703</v>
      </c>
      <c r="Z29" s="144">
        <v>0</v>
      </c>
      <c r="AA29" s="144">
        <v>0</v>
      </c>
      <c r="AB29" s="144">
        <v>7703</v>
      </c>
      <c r="AC29" s="144"/>
    </row>
    <row r="30" spans="1:29" s="115" customFormat="1" ht="15" customHeight="1">
      <c r="A30" s="113"/>
      <c r="B30" s="17" t="s">
        <v>113</v>
      </c>
      <c r="C30" s="169" t="s">
        <v>114</v>
      </c>
      <c r="D30" s="170">
        <v>0</v>
      </c>
      <c r="E30" s="170">
        <v>36.889660000000006</v>
      </c>
      <c r="F30" s="170">
        <v>0</v>
      </c>
      <c r="G30" s="170">
        <v>0</v>
      </c>
      <c r="H30" s="170">
        <v>0</v>
      </c>
      <c r="I30" s="108">
        <f t="shared" si="6"/>
        <v>36.889660000000006</v>
      </c>
      <c r="K30" s="115" t="s">
        <v>257</v>
      </c>
      <c r="M30" s="140" t="s">
        <v>113</v>
      </c>
      <c r="N30" s="141" t="s">
        <v>114</v>
      </c>
      <c r="O30" s="142">
        <v>0</v>
      </c>
      <c r="P30" s="142">
        <v>36889.660000000003</v>
      </c>
      <c r="Q30" s="142">
        <v>0</v>
      </c>
      <c r="R30" s="142">
        <v>0</v>
      </c>
      <c r="S30" s="142">
        <v>0</v>
      </c>
      <c r="T30" s="142">
        <f t="shared" si="5"/>
        <v>36889.660000000003</v>
      </c>
      <c r="U30" s="117"/>
      <c r="V30" s="115" t="s">
        <v>258</v>
      </c>
      <c r="W30" s="143">
        <v>0</v>
      </c>
      <c r="X30" s="144">
        <v>36889.660000000003</v>
      </c>
      <c r="Y30" s="144">
        <v>0</v>
      </c>
      <c r="Z30" s="144">
        <v>0</v>
      </c>
      <c r="AA30" s="144">
        <v>0</v>
      </c>
      <c r="AB30" s="144">
        <v>36889.660000000003</v>
      </c>
      <c r="AC30" s="144"/>
    </row>
    <row r="31" spans="1:29" s="115" customFormat="1" ht="15" customHeight="1">
      <c r="A31" s="113"/>
      <c r="B31" s="17" t="s">
        <v>115</v>
      </c>
      <c r="C31" s="169" t="s">
        <v>116</v>
      </c>
      <c r="D31" s="170">
        <v>4263.0874839686703</v>
      </c>
      <c r="E31" s="170">
        <v>0</v>
      </c>
      <c r="F31" s="170">
        <v>2589.5327393670714</v>
      </c>
      <c r="G31" s="170">
        <v>0</v>
      </c>
      <c r="H31" s="170">
        <v>142.53796837440001</v>
      </c>
      <c r="I31" s="108">
        <f t="shared" si="6"/>
        <v>6995.1581917101421</v>
      </c>
      <c r="K31" s="115" t="s">
        <v>259</v>
      </c>
      <c r="M31" s="140" t="s">
        <v>115</v>
      </c>
      <c r="N31" s="141" t="s">
        <v>116</v>
      </c>
      <c r="O31" s="142">
        <v>4263087.4839686705</v>
      </c>
      <c r="P31" s="142">
        <v>0</v>
      </c>
      <c r="Q31" s="142">
        <v>2589532.7393670715</v>
      </c>
      <c r="R31" s="142">
        <v>0</v>
      </c>
      <c r="S31" s="142">
        <v>142537.96837440002</v>
      </c>
      <c r="T31" s="142">
        <f t="shared" si="5"/>
        <v>6995158.1917101424</v>
      </c>
      <c r="U31" s="117"/>
      <c r="V31" s="115" t="s">
        <v>260</v>
      </c>
      <c r="W31" s="143">
        <v>4263087.4839686705</v>
      </c>
      <c r="X31" s="144">
        <v>0</v>
      </c>
      <c r="Y31" s="144">
        <v>2589532.7393670715</v>
      </c>
      <c r="Z31" s="144">
        <v>0</v>
      </c>
      <c r="AA31" s="144">
        <v>142537.96837440002</v>
      </c>
      <c r="AB31" s="144">
        <v>6995158.1917101424</v>
      </c>
      <c r="AC31" s="144"/>
    </row>
    <row r="32" spans="1:29" s="115" customFormat="1" ht="15" customHeight="1">
      <c r="A32" s="113"/>
      <c r="B32" s="17"/>
      <c r="C32" s="171" t="s">
        <v>117</v>
      </c>
      <c r="D32" s="170">
        <v>30.516398000000002</v>
      </c>
      <c r="E32" s="170">
        <v>0</v>
      </c>
      <c r="F32" s="170">
        <v>383.77602100000001</v>
      </c>
      <c r="G32" s="170">
        <v>0</v>
      </c>
      <c r="H32" s="170">
        <v>0</v>
      </c>
      <c r="I32" s="108">
        <f t="shared" si="6"/>
        <v>414.292419</v>
      </c>
      <c r="K32" s="115" t="s">
        <v>261</v>
      </c>
      <c r="M32" s="140"/>
      <c r="N32" s="145" t="s">
        <v>117</v>
      </c>
      <c r="O32" s="142">
        <v>30516.398000000001</v>
      </c>
      <c r="P32" s="142">
        <v>0</v>
      </c>
      <c r="Q32" s="142">
        <v>383776.02100000001</v>
      </c>
      <c r="R32" s="142">
        <v>0</v>
      </c>
      <c r="S32" s="142">
        <v>0</v>
      </c>
      <c r="T32" s="142">
        <f t="shared" si="5"/>
        <v>414292.41899999999</v>
      </c>
      <c r="U32" s="117"/>
      <c r="V32" s="115" t="s">
        <v>262</v>
      </c>
      <c r="W32" s="143">
        <v>30516.398000000001</v>
      </c>
      <c r="X32" s="144">
        <v>0</v>
      </c>
      <c r="Y32" s="144">
        <v>383776.02100000001</v>
      </c>
      <c r="Z32" s="144">
        <v>0</v>
      </c>
      <c r="AA32" s="144">
        <v>0</v>
      </c>
      <c r="AB32" s="144">
        <v>414292.41899999999</v>
      </c>
      <c r="AC32" s="144"/>
    </row>
    <row r="33" spans="1:33" s="115" customFormat="1" ht="15" customHeight="1">
      <c r="A33" s="113"/>
      <c r="B33" s="17" t="s">
        <v>118</v>
      </c>
      <c r="C33" s="171" t="s">
        <v>119</v>
      </c>
      <c r="D33" s="170">
        <v>478.10798000000005</v>
      </c>
      <c r="E33" s="170">
        <v>4.5459840000000007</v>
      </c>
      <c r="F33" s="170">
        <v>0</v>
      </c>
      <c r="G33" s="170">
        <v>0</v>
      </c>
      <c r="H33" s="170">
        <v>0</v>
      </c>
      <c r="I33" s="108">
        <f t="shared" si="6"/>
        <v>482.65396400000003</v>
      </c>
      <c r="K33" s="115" t="s">
        <v>263</v>
      </c>
      <c r="M33" s="140" t="s">
        <v>118</v>
      </c>
      <c r="N33" s="145" t="s">
        <v>119</v>
      </c>
      <c r="O33" s="142">
        <v>478107.98000000004</v>
      </c>
      <c r="P33" s="142">
        <v>4545.9840000000004</v>
      </c>
      <c r="Q33" s="142">
        <v>0</v>
      </c>
      <c r="R33" s="142">
        <v>0</v>
      </c>
      <c r="S33" s="142">
        <v>0</v>
      </c>
      <c r="T33" s="142">
        <f t="shared" si="5"/>
        <v>482653.96400000004</v>
      </c>
      <c r="U33" s="117"/>
      <c r="V33" s="115" t="s">
        <v>264</v>
      </c>
      <c r="W33" s="143">
        <v>478107.98000000004</v>
      </c>
      <c r="X33" s="144">
        <v>4545.9840000000004</v>
      </c>
      <c r="Y33" s="144">
        <v>0</v>
      </c>
      <c r="Z33" s="144">
        <v>0</v>
      </c>
      <c r="AA33" s="144">
        <v>0</v>
      </c>
      <c r="AB33" s="144">
        <v>482653.96400000004</v>
      </c>
      <c r="AC33" s="144"/>
    </row>
    <row r="34" spans="1:33" s="115" customFormat="1" ht="15" customHeight="1">
      <c r="A34" s="113"/>
      <c r="B34" s="17"/>
      <c r="C34" s="171" t="s">
        <v>120</v>
      </c>
      <c r="D34" s="170">
        <v>28.328825999999999</v>
      </c>
      <c r="E34" s="170">
        <v>0</v>
      </c>
      <c r="F34" s="170">
        <v>0</v>
      </c>
      <c r="G34" s="170">
        <v>0</v>
      </c>
      <c r="H34" s="170">
        <v>0</v>
      </c>
      <c r="I34" s="108">
        <f t="shared" si="6"/>
        <v>28.328825999999999</v>
      </c>
      <c r="K34" s="115" t="s">
        <v>265</v>
      </c>
      <c r="M34" s="140"/>
      <c r="N34" s="145" t="s">
        <v>120</v>
      </c>
      <c r="O34" s="142">
        <v>28328.826000000001</v>
      </c>
      <c r="P34" s="142">
        <v>0</v>
      </c>
      <c r="Q34" s="142">
        <v>0</v>
      </c>
      <c r="R34" s="142">
        <v>0</v>
      </c>
      <c r="S34" s="142">
        <v>0</v>
      </c>
      <c r="T34" s="142">
        <f t="shared" si="5"/>
        <v>28328.826000000001</v>
      </c>
      <c r="U34" s="117"/>
      <c r="V34" s="115" t="s">
        <v>266</v>
      </c>
      <c r="W34" s="143">
        <v>28328.826000000001</v>
      </c>
      <c r="X34" s="144">
        <v>0</v>
      </c>
      <c r="Y34" s="144">
        <v>0</v>
      </c>
      <c r="Z34" s="144">
        <v>0</v>
      </c>
      <c r="AA34" s="144">
        <v>0</v>
      </c>
      <c r="AB34" s="144">
        <v>28328.826000000001</v>
      </c>
      <c r="AC34" s="144"/>
    </row>
    <row r="35" spans="1:33" s="115" customFormat="1" ht="15" customHeight="1">
      <c r="A35" s="113"/>
      <c r="B35" s="17"/>
      <c r="C35" s="169" t="s">
        <v>121</v>
      </c>
      <c r="D35" s="170">
        <v>0</v>
      </c>
      <c r="E35" s="170">
        <v>158.85313230000003</v>
      </c>
      <c r="F35" s="170">
        <v>0</v>
      </c>
      <c r="G35" s="170">
        <v>0</v>
      </c>
      <c r="H35" s="170">
        <v>0</v>
      </c>
      <c r="I35" s="108">
        <f t="shared" si="6"/>
        <v>158.85313230000003</v>
      </c>
      <c r="K35" s="115" t="s">
        <v>267</v>
      </c>
      <c r="M35" s="140"/>
      <c r="N35" s="141" t="s">
        <v>121</v>
      </c>
      <c r="O35" s="142">
        <v>0</v>
      </c>
      <c r="P35" s="142">
        <v>158853.13230000003</v>
      </c>
      <c r="Q35" s="142">
        <v>0</v>
      </c>
      <c r="R35" s="142">
        <v>0</v>
      </c>
      <c r="S35" s="142">
        <v>0</v>
      </c>
      <c r="T35" s="142">
        <f t="shared" si="5"/>
        <v>158853.13230000003</v>
      </c>
      <c r="U35" s="117"/>
      <c r="V35" s="115" t="s">
        <v>268</v>
      </c>
      <c r="W35" s="143">
        <v>0</v>
      </c>
      <c r="X35" s="144">
        <v>158853.13230000003</v>
      </c>
      <c r="Y35" s="144">
        <v>0</v>
      </c>
      <c r="Z35" s="144">
        <v>0</v>
      </c>
      <c r="AA35" s="144">
        <v>0</v>
      </c>
      <c r="AB35" s="144">
        <v>158853.13230000003</v>
      </c>
      <c r="AC35" s="144"/>
    </row>
    <row r="36" spans="1:33" s="115" customFormat="1" ht="15" customHeight="1">
      <c r="A36" s="113"/>
      <c r="B36" s="17"/>
      <c r="C36" s="171" t="s">
        <v>122</v>
      </c>
      <c r="D36" s="170">
        <v>24.437507999999998</v>
      </c>
      <c r="E36" s="170">
        <v>0</v>
      </c>
      <c r="F36" s="170">
        <v>0</v>
      </c>
      <c r="G36" s="170">
        <v>0</v>
      </c>
      <c r="H36" s="170">
        <v>0</v>
      </c>
      <c r="I36" s="108">
        <f t="shared" si="6"/>
        <v>24.437507999999998</v>
      </c>
      <c r="K36" s="115" t="s">
        <v>269</v>
      </c>
      <c r="M36" s="140"/>
      <c r="N36" s="145" t="s">
        <v>122</v>
      </c>
      <c r="O36" s="142">
        <v>24437.507999999998</v>
      </c>
      <c r="P36" s="142">
        <v>0</v>
      </c>
      <c r="Q36" s="142">
        <v>0</v>
      </c>
      <c r="R36" s="142">
        <v>0</v>
      </c>
      <c r="S36" s="142">
        <v>0</v>
      </c>
      <c r="T36" s="142">
        <f t="shared" si="5"/>
        <v>24437.507999999998</v>
      </c>
      <c r="U36" s="117"/>
      <c r="V36" s="115" t="s">
        <v>270</v>
      </c>
      <c r="W36" s="143">
        <v>24437.507999999998</v>
      </c>
      <c r="X36" s="144">
        <v>0</v>
      </c>
      <c r="Y36" s="144">
        <v>0</v>
      </c>
      <c r="Z36" s="144">
        <v>0</v>
      </c>
      <c r="AA36" s="144">
        <v>0</v>
      </c>
      <c r="AB36" s="144">
        <v>24437.507999999998</v>
      </c>
      <c r="AC36" s="144"/>
    </row>
    <row r="37" spans="1:33" s="115" customFormat="1" ht="14.25" customHeight="1">
      <c r="A37" s="113"/>
      <c r="B37" s="17"/>
      <c r="C37" s="171" t="s">
        <v>123</v>
      </c>
      <c r="D37" s="170">
        <v>0</v>
      </c>
      <c r="E37" s="170">
        <v>0</v>
      </c>
      <c r="F37" s="170">
        <v>405.79617100000002</v>
      </c>
      <c r="G37" s="170">
        <v>0</v>
      </c>
      <c r="H37" s="170">
        <v>0</v>
      </c>
      <c r="I37" s="108">
        <f t="shared" si="6"/>
        <v>405.79617100000002</v>
      </c>
      <c r="K37" s="115" t="s">
        <v>271</v>
      </c>
      <c r="M37" s="140"/>
      <c r="N37" s="145" t="s">
        <v>123</v>
      </c>
      <c r="O37" s="142">
        <v>0</v>
      </c>
      <c r="P37" s="142">
        <v>0</v>
      </c>
      <c r="Q37" s="142">
        <v>405796.17100000003</v>
      </c>
      <c r="R37" s="142">
        <v>0</v>
      </c>
      <c r="S37" s="142">
        <v>0</v>
      </c>
      <c r="T37" s="142">
        <f t="shared" si="5"/>
        <v>405796.17100000003</v>
      </c>
      <c r="U37" s="117"/>
      <c r="V37" s="115" t="s">
        <v>272</v>
      </c>
      <c r="W37" s="143">
        <v>0</v>
      </c>
      <c r="X37" s="144">
        <v>0</v>
      </c>
      <c r="Y37" s="144">
        <v>405796.17100000003</v>
      </c>
      <c r="Z37" s="144">
        <v>0</v>
      </c>
      <c r="AA37" s="144">
        <v>0</v>
      </c>
      <c r="AB37" s="144">
        <v>405796.17100000003</v>
      </c>
      <c r="AC37" s="144"/>
      <c r="AD37" s="148">
        <v>0.60819460000000003</v>
      </c>
      <c r="AE37" s="148">
        <v>0.39180540000000003</v>
      </c>
    </row>
    <row r="38" spans="1:33" s="115" customFormat="1" ht="16.5">
      <c r="A38" s="113"/>
      <c r="B38" s="17" t="s">
        <v>36</v>
      </c>
      <c r="C38" s="171" t="s">
        <v>124</v>
      </c>
      <c r="D38" s="170">
        <f>11692248.4594843/1000</f>
        <v>11692.248459484299</v>
      </c>
      <c r="E38" s="170">
        <f>2756694.82701574/1000</f>
        <v>2756.69482701574</v>
      </c>
      <c r="F38" s="170">
        <v>0</v>
      </c>
      <c r="G38" s="170">
        <v>11.051176000000003</v>
      </c>
      <c r="H38" s="170">
        <v>0</v>
      </c>
      <c r="I38" s="108">
        <f t="shared" si="6"/>
        <v>14459.994462500039</v>
      </c>
      <c r="K38" s="115" t="s">
        <v>273</v>
      </c>
      <c r="M38" s="140" t="s">
        <v>36</v>
      </c>
      <c r="N38" s="145" t="s">
        <v>124</v>
      </c>
      <c r="O38" s="142">
        <v>11692250.137407195</v>
      </c>
      <c r="P38" s="142">
        <v>2756693.1490928056</v>
      </c>
      <c r="Q38" s="142">
        <v>0</v>
      </c>
      <c r="R38" s="142">
        <v>11051.176000000003</v>
      </c>
      <c r="S38" s="142">
        <v>0</v>
      </c>
      <c r="T38" s="142">
        <f t="shared" si="5"/>
        <v>14459994.4625</v>
      </c>
      <c r="U38" s="117"/>
      <c r="V38" s="146" t="s">
        <v>229</v>
      </c>
      <c r="W38" s="143">
        <v>11681225.789999999</v>
      </c>
      <c r="X38" s="144">
        <v>2749458.8415000006</v>
      </c>
      <c r="Y38" s="144">
        <v>0</v>
      </c>
      <c r="Z38" s="144">
        <v>11051.176000000003</v>
      </c>
      <c r="AA38" s="144">
        <v>0</v>
      </c>
      <c r="AB38" s="144">
        <v>14459994.462499997</v>
      </c>
      <c r="AC38" s="144">
        <v>18258.654999999999</v>
      </c>
      <c r="AD38" s="117">
        <f>+AC38*$AD$37</f>
        <v>11104.815374263</v>
      </c>
      <c r="AE38" s="146">
        <f>+AC38*$AE$37</f>
        <v>7153.8396257370005</v>
      </c>
      <c r="AF38" s="146">
        <f>+AD38+W38</f>
        <v>11692330.605374262</v>
      </c>
      <c r="AG38" s="146">
        <f>+AE38+X38</f>
        <v>2756612.6811257377</v>
      </c>
    </row>
    <row r="39" spans="1:33" s="115" customFormat="1" ht="15" customHeight="1">
      <c r="A39" s="113"/>
      <c r="B39" s="17"/>
      <c r="C39" s="171" t="s">
        <v>125</v>
      </c>
      <c r="D39" s="170">
        <f>6001406.53910967/1000</f>
        <v>6001.4065391096692</v>
      </c>
      <c r="E39" s="170">
        <f>4317194.92424033/1000</f>
        <v>4317.1949242403298</v>
      </c>
      <c r="F39" s="170">
        <v>0</v>
      </c>
      <c r="G39" s="170">
        <v>3392.2177790000001</v>
      </c>
      <c r="H39" s="170">
        <v>0</v>
      </c>
      <c r="I39" s="108">
        <f t="shared" si="6"/>
        <v>13710.819242349999</v>
      </c>
      <c r="K39" s="115" t="s">
        <v>274</v>
      </c>
      <c r="M39" s="140"/>
      <c r="N39" s="145" t="s">
        <v>125</v>
      </c>
      <c r="O39" s="142">
        <v>6001423.9267263925</v>
      </c>
      <c r="P39" s="142">
        <v>4317177.5366236083</v>
      </c>
      <c r="Q39" s="142">
        <v>0</v>
      </c>
      <c r="R39" s="142">
        <v>3392217.7790000001</v>
      </c>
      <c r="S39" s="142">
        <v>0</v>
      </c>
      <c r="T39" s="142">
        <f t="shared" si="5"/>
        <v>13710819.242350001</v>
      </c>
      <c r="U39" s="117"/>
      <c r="V39" s="146" t="s">
        <v>240</v>
      </c>
      <c r="W39" s="143">
        <v>5887183.205000001</v>
      </c>
      <c r="X39" s="144">
        <v>4242211.4193499992</v>
      </c>
      <c r="Y39" s="144">
        <v>0</v>
      </c>
      <c r="Z39" s="144">
        <v>3392217.7790000001</v>
      </c>
      <c r="AA39" s="144">
        <v>0</v>
      </c>
      <c r="AB39" s="144">
        <v>13710819.242350001</v>
      </c>
      <c r="AC39" s="144">
        <v>189206.83900000001</v>
      </c>
      <c r="AD39" s="117">
        <f>+AC39*$AD$37</f>
        <v>115074.5777628694</v>
      </c>
      <c r="AE39" s="146">
        <f>+AC39*$AE$37</f>
        <v>74132.261237130602</v>
      </c>
      <c r="AF39" s="146">
        <f>+AD39+W39</f>
        <v>6002257.7827628702</v>
      </c>
      <c r="AG39" s="146">
        <f>+AE39+X39</f>
        <v>4316343.6805871297</v>
      </c>
    </row>
    <row r="40" spans="1:33" s="115" customFormat="1" ht="15" customHeight="1">
      <c r="A40" s="113"/>
      <c r="B40" s="17"/>
      <c r="C40" s="171" t="s">
        <v>203</v>
      </c>
      <c r="D40" s="170">
        <v>0</v>
      </c>
      <c r="E40" s="170">
        <f>3275225.546/1000</f>
        <v>3275.2255460000001</v>
      </c>
      <c r="F40" s="170">
        <v>0</v>
      </c>
      <c r="G40" s="170">
        <v>0</v>
      </c>
      <c r="H40" s="170">
        <v>0</v>
      </c>
      <c r="I40" s="108">
        <f t="shared" si="6"/>
        <v>3275.2255460000001</v>
      </c>
      <c r="K40" s="115" t="s">
        <v>275</v>
      </c>
      <c r="M40" s="140"/>
      <c r="N40" s="145" t="s">
        <v>203</v>
      </c>
      <c r="O40" s="142">
        <v>0</v>
      </c>
      <c r="P40" s="142">
        <v>3275225.5459999996</v>
      </c>
      <c r="Q40" s="142">
        <v>0</v>
      </c>
      <c r="R40" s="142">
        <v>0</v>
      </c>
      <c r="S40" s="142">
        <v>0</v>
      </c>
      <c r="T40" s="142">
        <f t="shared" si="5"/>
        <v>3275225.5459999996</v>
      </c>
      <c r="U40" s="117"/>
      <c r="V40" s="115" t="s">
        <v>276</v>
      </c>
      <c r="W40" s="143">
        <v>0</v>
      </c>
      <c r="X40" s="144">
        <v>3275225.5459999996</v>
      </c>
      <c r="Y40" s="144">
        <v>0</v>
      </c>
      <c r="Z40" s="144">
        <v>0</v>
      </c>
      <c r="AA40" s="144">
        <v>0</v>
      </c>
      <c r="AB40" s="144">
        <v>3275225.5459999996</v>
      </c>
      <c r="AC40" s="144"/>
    </row>
    <row r="41" spans="1:33" s="115" customFormat="1" ht="15.75" customHeight="1">
      <c r="A41" s="113"/>
      <c r="B41" s="17" t="s">
        <v>126</v>
      </c>
      <c r="C41" s="171" t="s">
        <v>127</v>
      </c>
      <c r="D41" s="170">
        <v>1761.3922459999997</v>
      </c>
      <c r="E41" s="170">
        <v>647.40857400000027</v>
      </c>
      <c r="F41" s="170">
        <v>0</v>
      </c>
      <c r="G41" s="170">
        <v>0</v>
      </c>
      <c r="H41" s="170">
        <v>0</v>
      </c>
      <c r="I41" s="108">
        <f t="shared" si="6"/>
        <v>2408.8008199999999</v>
      </c>
      <c r="K41" s="115" t="s">
        <v>277</v>
      </c>
      <c r="M41" s="140" t="s">
        <v>126</v>
      </c>
      <c r="N41" s="145" t="s">
        <v>127</v>
      </c>
      <c r="O41" s="142">
        <v>1761392.2459999996</v>
      </c>
      <c r="P41" s="142">
        <v>647408.57400000026</v>
      </c>
      <c r="Q41" s="142">
        <v>0</v>
      </c>
      <c r="R41" s="142">
        <v>0</v>
      </c>
      <c r="S41" s="142">
        <v>0</v>
      </c>
      <c r="T41" s="142">
        <f t="shared" si="5"/>
        <v>2408800.8199999998</v>
      </c>
      <c r="U41" s="117"/>
      <c r="V41" s="115" t="s">
        <v>278</v>
      </c>
      <c r="W41" s="143">
        <v>1761392.2459999996</v>
      </c>
      <c r="X41" s="144">
        <v>647408.57400000026</v>
      </c>
      <c r="Y41" s="144">
        <v>0</v>
      </c>
      <c r="Z41" s="144">
        <v>0</v>
      </c>
      <c r="AA41" s="144">
        <v>0</v>
      </c>
      <c r="AB41" s="144">
        <v>2408800.8199999998</v>
      </c>
      <c r="AC41" s="144"/>
    </row>
    <row r="42" spans="1:33" s="115" customFormat="1" ht="15" customHeight="1">
      <c r="A42" s="113"/>
      <c r="B42" s="17"/>
      <c r="C42" s="171" t="s">
        <v>128</v>
      </c>
      <c r="D42" s="170">
        <v>655.65787000000012</v>
      </c>
      <c r="E42" s="170">
        <v>317.34843999999993</v>
      </c>
      <c r="F42" s="170">
        <v>0</v>
      </c>
      <c r="G42" s="170">
        <v>0</v>
      </c>
      <c r="H42" s="170">
        <v>0</v>
      </c>
      <c r="I42" s="108">
        <f t="shared" si="6"/>
        <v>973.00630999999998</v>
      </c>
      <c r="K42" s="115" t="s">
        <v>279</v>
      </c>
      <c r="M42" s="140"/>
      <c r="N42" s="145" t="s">
        <v>128</v>
      </c>
      <c r="O42" s="142">
        <v>655657.87000000011</v>
      </c>
      <c r="P42" s="142">
        <v>317348.43999999994</v>
      </c>
      <c r="Q42" s="142">
        <v>0</v>
      </c>
      <c r="R42" s="142">
        <v>0</v>
      </c>
      <c r="S42" s="142">
        <v>0</v>
      </c>
      <c r="T42" s="142">
        <f t="shared" si="5"/>
        <v>973006.31</v>
      </c>
      <c r="U42" s="117"/>
      <c r="V42" s="115" t="s">
        <v>280</v>
      </c>
      <c r="W42" s="143">
        <v>655657.87000000011</v>
      </c>
      <c r="X42" s="144">
        <v>317348.43999999994</v>
      </c>
      <c r="Y42" s="144">
        <v>0</v>
      </c>
      <c r="Z42" s="144">
        <v>0</v>
      </c>
      <c r="AA42" s="144">
        <v>0</v>
      </c>
      <c r="AB42" s="144">
        <v>973006.31</v>
      </c>
      <c r="AC42" s="144"/>
    </row>
    <row r="43" spans="1:33" s="115" customFormat="1" ht="15" customHeight="1">
      <c r="A43" s="113"/>
      <c r="B43" s="17" t="s">
        <v>49</v>
      </c>
      <c r="C43" s="171" t="s">
        <v>129</v>
      </c>
      <c r="D43" s="170">
        <v>0</v>
      </c>
      <c r="E43" s="170">
        <v>3644.8233760000007</v>
      </c>
      <c r="F43" s="170">
        <v>0</v>
      </c>
      <c r="G43" s="170">
        <v>0</v>
      </c>
      <c r="H43" s="170">
        <v>0</v>
      </c>
      <c r="I43" s="108">
        <f t="shared" si="6"/>
        <v>3644.8233760000007</v>
      </c>
      <c r="K43" s="115" t="s">
        <v>281</v>
      </c>
      <c r="M43" s="140" t="s">
        <v>49</v>
      </c>
      <c r="N43" s="145" t="s">
        <v>129</v>
      </c>
      <c r="O43" s="142">
        <v>0</v>
      </c>
      <c r="P43" s="142">
        <v>3644823.3760000006</v>
      </c>
      <c r="Q43" s="142">
        <v>0</v>
      </c>
      <c r="R43" s="142">
        <v>0</v>
      </c>
      <c r="S43" s="142">
        <v>0</v>
      </c>
      <c r="T43" s="142">
        <f t="shared" si="5"/>
        <v>3644823.3760000006</v>
      </c>
      <c r="U43" s="117"/>
      <c r="V43" s="115" t="s">
        <v>50</v>
      </c>
      <c r="W43" s="143">
        <v>0</v>
      </c>
      <c r="X43" s="144">
        <v>3644823.3760000006</v>
      </c>
      <c r="Y43" s="144">
        <v>0</v>
      </c>
      <c r="Z43" s="144">
        <v>0</v>
      </c>
      <c r="AA43" s="144">
        <v>0</v>
      </c>
      <c r="AB43" s="144">
        <v>3644823.3760000006</v>
      </c>
      <c r="AC43" s="144"/>
    </row>
    <row r="44" spans="1:33" s="115" customFormat="1" ht="15" customHeight="1">
      <c r="A44" s="113"/>
      <c r="B44" s="17" t="s">
        <v>51</v>
      </c>
      <c r="C44" s="171" t="s">
        <v>130</v>
      </c>
      <c r="D44" s="170">
        <v>0</v>
      </c>
      <c r="E44" s="170">
        <v>0</v>
      </c>
      <c r="F44" s="170">
        <v>278.34863482809999</v>
      </c>
      <c r="G44" s="170">
        <v>0</v>
      </c>
      <c r="H44" s="170">
        <v>0</v>
      </c>
      <c r="I44" s="108">
        <f t="shared" si="6"/>
        <v>278.34863482809999</v>
      </c>
      <c r="K44" s="115" t="s">
        <v>282</v>
      </c>
      <c r="M44" s="140" t="s">
        <v>51</v>
      </c>
      <c r="N44" s="145" t="s">
        <v>130</v>
      </c>
      <c r="O44" s="142">
        <v>0</v>
      </c>
      <c r="P44" s="142">
        <v>0</v>
      </c>
      <c r="Q44" s="142">
        <v>278348.63482809998</v>
      </c>
      <c r="R44" s="142">
        <v>0</v>
      </c>
      <c r="S44" s="142">
        <v>0</v>
      </c>
      <c r="T44" s="142">
        <f t="shared" si="5"/>
        <v>278348.63482809998</v>
      </c>
      <c r="U44" s="117"/>
      <c r="V44" s="115" t="s">
        <v>283</v>
      </c>
      <c r="W44" s="143">
        <v>0</v>
      </c>
      <c r="X44" s="144">
        <v>0</v>
      </c>
      <c r="Y44" s="144">
        <v>278348.63482809998</v>
      </c>
      <c r="Z44" s="144">
        <v>0</v>
      </c>
      <c r="AA44" s="144">
        <v>0</v>
      </c>
      <c r="AB44" s="144">
        <v>278348.63482809998</v>
      </c>
      <c r="AC44" s="144"/>
    </row>
    <row r="45" spans="1:33" s="115" customFormat="1" ht="15" customHeight="1">
      <c r="A45" s="113"/>
      <c r="B45" s="17"/>
      <c r="C45" s="171" t="s">
        <v>131</v>
      </c>
      <c r="D45" s="170">
        <v>21.067208999999998</v>
      </c>
      <c r="E45" s="170">
        <v>1396.2370880000003</v>
      </c>
      <c r="F45" s="170">
        <v>1223.0385240000001</v>
      </c>
      <c r="G45" s="170">
        <v>0</v>
      </c>
      <c r="H45" s="170">
        <v>1.3532770000000001</v>
      </c>
      <c r="I45" s="108">
        <f t="shared" si="6"/>
        <v>2641.6960980000003</v>
      </c>
      <c r="K45" s="115" t="s">
        <v>284</v>
      </c>
      <c r="M45" s="140"/>
      <c r="N45" s="145" t="s">
        <v>131</v>
      </c>
      <c r="O45" s="142">
        <v>21067.208999999999</v>
      </c>
      <c r="P45" s="142">
        <v>1396237.0880000002</v>
      </c>
      <c r="Q45" s="142">
        <v>1223038.524</v>
      </c>
      <c r="R45" s="142">
        <v>0</v>
      </c>
      <c r="S45" s="142">
        <v>1353.277</v>
      </c>
      <c r="T45" s="142">
        <f t="shared" si="5"/>
        <v>2641696.0980000002</v>
      </c>
      <c r="U45" s="117"/>
      <c r="V45" s="115" t="s">
        <v>53</v>
      </c>
      <c r="W45" s="143">
        <v>21067.208999999999</v>
      </c>
      <c r="X45" s="144">
        <v>1396237.0880000002</v>
      </c>
      <c r="Y45" s="144">
        <v>1223038.524</v>
      </c>
      <c r="Z45" s="144">
        <v>0</v>
      </c>
      <c r="AA45" s="144">
        <v>1353.277</v>
      </c>
      <c r="AB45" s="144">
        <v>2641696.0979999998</v>
      </c>
      <c r="AC45" s="144"/>
    </row>
    <row r="46" spans="1:33" s="115" customFormat="1" ht="15" customHeight="1">
      <c r="A46" s="113"/>
      <c r="B46" s="17" t="s">
        <v>132</v>
      </c>
      <c r="C46" s="171" t="s">
        <v>133</v>
      </c>
      <c r="D46" s="170">
        <v>1093.378475</v>
      </c>
      <c r="E46" s="170">
        <v>497.22843700000004</v>
      </c>
      <c r="F46" s="170">
        <v>92.249560000000002</v>
      </c>
      <c r="G46" s="170">
        <v>9.6310400000000005</v>
      </c>
      <c r="H46" s="170">
        <v>0</v>
      </c>
      <c r="I46" s="108">
        <f t="shared" si="6"/>
        <v>1692.4875119999999</v>
      </c>
      <c r="K46" s="115" t="s">
        <v>285</v>
      </c>
      <c r="M46" s="140" t="s">
        <v>132</v>
      </c>
      <c r="N46" s="145" t="s">
        <v>133</v>
      </c>
      <c r="O46" s="142">
        <v>1093378.4750000001</v>
      </c>
      <c r="P46" s="142">
        <v>497228.43700000003</v>
      </c>
      <c r="Q46" s="142">
        <v>92249.56</v>
      </c>
      <c r="R46" s="142">
        <v>9631.0400000000009</v>
      </c>
      <c r="S46" s="142">
        <v>0</v>
      </c>
      <c r="T46" s="142">
        <f t="shared" si="5"/>
        <v>1692487.5120000001</v>
      </c>
      <c r="U46" s="117"/>
      <c r="V46" s="115" t="s">
        <v>286</v>
      </c>
      <c r="W46" s="143">
        <v>1093378.4750000001</v>
      </c>
      <c r="X46" s="144">
        <v>497228.43700000003</v>
      </c>
      <c r="Y46" s="144">
        <v>92249.56</v>
      </c>
      <c r="Z46" s="144">
        <v>9631.0400000000009</v>
      </c>
      <c r="AA46" s="144">
        <v>0</v>
      </c>
      <c r="AB46" s="144">
        <v>1692487.5120000001</v>
      </c>
      <c r="AC46" s="144"/>
    </row>
    <row r="47" spans="1:33" s="115" customFormat="1" ht="15" customHeight="1">
      <c r="A47" s="113"/>
      <c r="B47" s="17" t="s">
        <v>134</v>
      </c>
      <c r="C47" s="171" t="s">
        <v>135</v>
      </c>
      <c r="D47" s="170">
        <v>0</v>
      </c>
      <c r="E47" s="170">
        <v>11690.903437749999</v>
      </c>
      <c r="F47" s="170">
        <v>109.679635</v>
      </c>
      <c r="G47" s="170">
        <v>0</v>
      </c>
      <c r="H47" s="170">
        <v>0</v>
      </c>
      <c r="I47" s="108">
        <f t="shared" si="6"/>
        <v>11800.58307275</v>
      </c>
      <c r="K47" s="115" t="s">
        <v>287</v>
      </c>
      <c r="M47" s="140" t="s">
        <v>134</v>
      </c>
      <c r="N47" s="145" t="s">
        <v>135</v>
      </c>
      <c r="O47" s="142">
        <v>0</v>
      </c>
      <c r="P47" s="142">
        <v>11690903.437749999</v>
      </c>
      <c r="Q47" s="142">
        <v>109679.63500000001</v>
      </c>
      <c r="R47" s="142">
        <v>0</v>
      </c>
      <c r="S47" s="142">
        <v>0</v>
      </c>
      <c r="T47" s="142">
        <f t="shared" si="5"/>
        <v>11800583.072749998</v>
      </c>
      <c r="U47" s="117"/>
      <c r="V47" s="115" t="s">
        <v>56</v>
      </c>
      <c r="W47" s="143">
        <v>0</v>
      </c>
      <c r="X47" s="144">
        <v>11690903.437749999</v>
      </c>
      <c r="Y47" s="144">
        <v>109679.63500000001</v>
      </c>
      <c r="Z47" s="144">
        <v>0</v>
      </c>
      <c r="AA47" s="144">
        <v>0</v>
      </c>
      <c r="AB47" s="144">
        <v>11800583.072749998</v>
      </c>
      <c r="AC47" s="144"/>
    </row>
    <row r="48" spans="1:33" s="115" customFormat="1" ht="15" customHeight="1">
      <c r="A48" s="113"/>
      <c r="B48" s="17" t="s">
        <v>57</v>
      </c>
      <c r="C48" s="171" t="s">
        <v>340</v>
      </c>
      <c r="D48" s="170">
        <v>0</v>
      </c>
      <c r="E48" s="170">
        <v>0</v>
      </c>
      <c r="F48" s="170">
        <v>0</v>
      </c>
      <c r="G48" s="170">
        <v>0</v>
      </c>
      <c r="H48" s="170">
        <v>0</v>
      </c>
      <c r="I48" s="108">
        <f t="shared" si="6"/>
        <v>0</v>
      </c>
      <c r="K48" s="115" t="s">
        <v>288</v>
      </c>
      <c r="M48" s="140" t="s">
        <v>57</v>
      </c>
      <c r="N48" s="145" t="s">
        <v>289</v>
      </c>
      <c r="O48" s="142">
        <v>0</v>
      </c>
      <c r="P48" s="142">
        <v>0</v>
      </c>
      <c r="Q48" s="142">
        <v>0</v>
      </c>
      <c r="R48" s="142">
        <v>0</v>
      </c>
      <c r="S48" s="142">
        <v>0</v>
      </c>
      <c r="T48" s="142">
        <f t="shared" si="5"/>
        <v>0</v>
      </c>
      <c r="U48" s="117"/>
      <c r="V48" s="115" t="s">
        <v>290</v>
      </c>
      <c r="W48" s="143">
        <v>0</v>
      </c>
      <c r="X48" s="144">
        <v>0</v>
      </c>
      <c r="Y48" s="144">
        <v>0</v>
      </c>
      <c r="Z48" s="144">
        <v>0</v>
      </c>
      <c r="AA48" s="144">
        <v>0</v>
      </c>
      <c r="AB48" s="144">
        <v>0</v>
      </c>
      <c r="AC48" s="144"/>
    </row>
    <row r="49" spans="1:52" s="115" customFormat="1" ht="15" customHeight="1">
      <c r="A49" s="113"/>
      <c r="B49" s="17" t="s">
        <v>59</v>
      </c>
      <c r="C49" s="171" t="s">
        <v>136</v>
      </c>
      <c r="D49" s="170">
        <v>1376.1753640000004</v>
      </c>
      <c r="E49" s="170">
        <v>2161.7706150000004</v>
      </c>
      <c r="F49" s="170">
        <v>142.90017</v>
      </c>
      <c r="G49" s="170">
        <v>0.5373150000000001</v>
      </c>
      <c r="H49" s="170">
        <v>136.78350100000003</v>
      </c>
      <c r="I49" s="108">
        <f t="shared" si="6"/>
        <v>3818.1669650000008</v>
      </c>
      <c r="K49" s="115" t="s">
        <v>291</v>
      </c>
      <c r="M49" s="140" t="s">
        <v>59</v>
      </c>
      <c r="N49" s="145" t="s">
        <v>136</v>
      </c>
      <c r="O49" s="142">
        <v>1376175.3640000003</v>
      </c>
      <c r="P49" s="142">
        <v>2161770.6150000002</v>
      </c>
      <c r="Q49" s="142">
        <v>142900.17000000001</v>
      </c>
      <c r="R49" s="142">
        <v>537.31500000000005</v>
      </c>
      <c r="S49" s="142">
        <v>136783.50100000002</v>
      </c>
      <c r="T49" s="142">
        <f t="shared" si="5"/>
        <v>3818166.9650000003</v>
      </c>
      <c r="U49" s="117"/>
      <c r="V49" s="115" t="s">
        <v>60</v>
      </c>
      <c r="W49" s="143">
        <v>1376175.3640000003</v>
      </c>
      <c r="X49" s="144">
        <v>2161770.6150000002</v>
      </c>
      <c r="Y49" s="144">
        <v>142900.17000000001</v>
      </c>
      <c r="Z49" s="144">
        <v>537.31500000000005</v>
      </c>
      <c r="AA49" s="144">
        <v>136783.50100000002</v>
      </c>
      <c r="AB49" s="144">
        <v>3818166.9650000003</v>
      </c>
      <c r="AC49" s="144"/>
    </row>
    <row r="50" spans="1:52" ht="15" customHeight="1">
      <c r="B50" s="17" t="s">
        <v>61</v>
      </c>
      <c r="C50" s="171" t="s">
        <v>137</v>
      </c>
      <c r="D50" s="170">
        <v>767.07163128750005</v>
      </c>
      <c r="E50" s="170">
        <v>0</v>
      </c>
      <c r="F50" s="170">
        <v>502.78514507329999</v>
      </c>
      <c r="G50" s="170">
        <v>0</v>
      </c>
      <c r="H50" s="170">
        <v>268.47144191839999</v>
      </c>
      <c r="I50" s="108">
        <f t="shared" si="6"/>
        <v>1538.3282182792</v>
      </c>
      <c r="K50" s="115" t="s">
        <v>292</v>
      </c>
      <c r="M50" s="140" t="s">
        <v>61</v>
      </c>
      <c r="N50" s="145" t="s">
        <v>137</v>
      </c>
      <c r="O50" s="142">
        <v>767071.63128750003</v>
      </c>
      <c r="P50" s="142">
        <v>0</v>
      </c>
      <c r="Q50" s="142">
        <v>502785.14507329999</v>
      </c>
      <c r="R50" s="142">
        <v>0</v>
      </c>
      <c r="S50" s="142">
        <v>268471.4419184</v>
      </c>
      <c r="T50" s="142">
        <f t="shared" si="5"/>
        <v>1538328.2182792001</v>
      </c>
      <c r="V50" s="115" t="s">
        <v>293</v>
      </c>
      <c r="W50" s="143">
        <v>767071.63128750003</v>
      </c>
      <c r="X50" s="144">
        <v>0</v>
      </c>
      <c r="Y50" s="144">
        <v>502785.14507329999</v>
      </c>
      <c r="Z50" s="144">
        <v>0</v>
      </c>
      <c r="AA50" s="144">
        <v>268471.4419184</v>
      </c>
      <c r="AB50" s="144">
        <v>1538328.2182792001</v>
      </c>
      <c r="AC50" s="144"/>
    </row>
    <row r="51" spans="1:52" ht="15" customHeight="1">
      <c r="B51" s="17" t="s">
        <v>138</v>
      </c>
      <c r="C51" s="171" t="s">
        <v>139</v>
      </c>
      <c r="D51" s="170">
        <v>0</v>
      </c>
      <c r="E51" s="170">
        <v>690.18198600000005</v>
      </c>
      <c r="F51" s="170">
        <v>244.66977699999998</v>
      </c>
      <c r="G51" s="170">
        <v>0</v>
      </c>
      <c r="H51" s="170">
        <v>0</v>
      </c>
      <c r="I51" s="108">
        <f t="shared" si="6"/>
        <v>934.85176300000001</v>
      </c>
      <c r="K51" s="115" t="s">
        <v>294</v>
      </c>
      <c r="M51" s="140" t="s">
        <v>138</v>
      </c>
      <c r="N51" s="145" t="s">
        <v>139</v>
      </c>
      <c r="O51" s="142">
        <v>0</v>
      </c>
      <c r="P51" s="142">
        <v>690181.98600000003</v>
      </c>
      <c r="Q51" s="142">
        <v>244669.77699999997</v>
      </c>
      <c r="R51" s="142">
        <v>0</v>
      </c>
      <c r="S51" s="142">
        <v>0</v>
      </c>
      <c r="T51" s="142">
        <f t="shared" si="5"/>
        <v>934851.76300000004</v>
      </c>
      <c r="V51" s="115" t="s">
        <v>295</v>
      </c>
      <c r="W51" s="143">
        <v>0</v>
      </c>
      <c r="X51" s="144">
        <v>690181.98600000003</v>
      </c>
      <c r="Y51" s="144">
        <v>244669.77699999997</v>
      </c>
      <c r="Z51" s="144">
        <v>0</v>
      </c>
      <c r="AA51" s="144">
        <v>0</v>
      </c>
      <c r="AB51" s="144">
        <v>934851.76300000004</v>
      </c>
      <c r="AC51" s="144"/>
    </row>
    <row r="52" spans="1:52" ht="15" customHeight="1">
      <c r="B52" s="17" t="s">
        <v>63</v>
      </c>
      <c r="C52" s="171" t="s">
        <v>140</v>
      </c>
      <c r="D52" s="170">
        <v>0</v>
      </c>
      <c r="E52" s="170">
        <v>0</v>
      </c>
      <c r="F52" s="170">
        <v>218.14599999999999</v>
      </c>
      <c r="G52" s="170">
        <v>0</v>
      </c>
      <c r="H52" s="170">
        <v>183.339</v>
      </c>
      <c r="I52" s="108">
        <f t="shared" si="6"/>
        <v>401.48500000000001</v>
      </c>
      <c r="K52" s="115" t="s">
        <v>296</v>
      </c>
      <c r="M52" s="140" t="s">
        <v>63</v>
      </c>
      <c r="N52" s="145" t="s">
        <v>140</v>
      </c>
      <c r="O52" s="142">
        <v>0</v>
      </c>
      <c r="P52" s="142">
        <v>0</v>
      </c>
      <c r="Q52" s="142">
        <v>218146</v>
      </c>
      <c r="R52" s="142">
        <v>0</v>
      </c>
      <c r="S52" s="142">
        <v>183339</v>
      </c>
      <c r="T52" s="142">
        <f t="shared" si="5"/>
        <v>401485</v>
      </c>
      <c r="V52" s="115" t="s">
        <v>297</v>
      </c>
      <c r="W52" s="143">
        <v>0</v>
      </c>
      <c r="X52" s="144">
        <v>0</v>
      </c>
      <c r="Y52" s="144">
        <v>218146</v>
      </c>
      <c r="Z52" s="144">
        <v>0</v>
      </c>
      <c r="AA52" s="144">
        <v>183339</v>
      </c>
      <c r="AB52" s="144">
        <v>401485</v>
      </c>
      <c r="AC52" s="144"/>
    </row>
    <row r="53" spans="1:52" ht="15" customHeight="1">
      <c r="B53" s="17"/>
      <c r="C53" s="169" t="s">
        <v>141</v>
      </c>
      <c r="D53" s="170">
        <v>218.483</v>
      </c>
      <c r="E53" s="170">
        <v>199.28100000000001</v>
      </c>
      <c r="F53" s="170">
        <v>3.6560000000000001</v>
      </c>
      <c r="G53" s="170">
        <v>0</v>
      </c>
      <c r="H53" s="170">
        <v>4.1539999999999999</v>
      </c>
      <c r="I53" s="108">
        <f t="shared" si="6"/>
        <v>425.57400000000001</v>
      </c>
      <c r="K53" s="115" t="s">
        <v>298</v>
      </c>
      <c r="M53" s="140"/>
      <c r="N53" s="141" t="s">
        <v>141</v>
      </c>
      <c r="O53" s="142">
        <v>218483</v>
      </c>
      <c r="P53" s="142">
        <v>199281</v>
      </c>
      <c r="Q53" s="142">
        <v>3656</v>
      </c>
      <c r="R53" s="142">
        <v>0</v>
      </c>
      <c r="S53" s="142">
        <v>4154</v>
      </c>
      <c r="T53" s="142">
        <f t="shared" si="5"/>
        <v>425574</v>
      </c>
      <c r="V53" s="115" t="s">
        <v>65</v>
      </c>
      <c r="W53" s="143">
        <v>218483</v>
      </c>
      <c r="X53" s="144">
        <v>199281</v>
      </c>
      <c r="Y53" s="144">
        <v>3656</v>
      </c>
      <c r="Z53" s="144">
        <v>0</v>
      </c>
      <c r="AA53" s="144">
        <v>4154</v>
      </c>
      <c r="AB53" s="144">
        <v>425574</v>
      </c>
      <c r="AC53" s="144"/>
    </row>
    <row r="54" spans="1:52" ht="15" customHeight="1">
      <c r="B54" s="17"/>
      <c r="C54" s="169" t="s">
        <v>142</v>
      </c>
      <c r="D54" s="170">
        <v>36.289786999999997</v>
      </c>
      <c r="E54" s="170">
        <v>165.88550200000003</v>
      </c>
      <c r="F54" s="170">
        <v>115.05426900000001</v>
      </c>
      <c r="G54" s="170">
        <v>0</v>
      </c>
      <c r="H54" s="170">
        <v>0</v>
      </c>
      <c r="I54" s="108">
        <f t="shared" si="6"/>
        <v>317.229558</v>
      </c>
      <c r="K54" s="115" t="s">
        <v>299</v>
      </c>
      <c r="M54" s="140"/>
      <c r="N54" s="141" t="s">
        <v>142</v>
      </c>
      <c r="O54" s="142">
        <v>36289.786999999997</v>
      </c>
      <c r="P54" s="142">
        <v>165885.50200000004</v>
      </c>
      <c r="Q54" s="142">
        <v>115054.269</v>
      </c>
      <c r="R54" s="142">
        <v>0</v>
      </c>
      <c r="S54" s="142">
        <v>0</v>
      </c>
      <c r="T54" s="142">
        <f t="shared" si="5"/>
        <v>317229.55800000008</v>
      </c>
      <c r="V54" s="115" t="s">
        <v>300</v>
      </c>
      <c r="W54" s="143">
        <v>36289.786999999997</v>
      </c>
      <c r="X54" s="144">
        <v>165885.50200000004</v>
      </c>
      <c r="Y54" s="144">
        <v>115054.269</v>
      </c>
      <c r="Z54" s="144">
        <v>0</v>
      </c>
      <c r="AA54" s="144">
        <v>0</v>
      </c>
      <c r="AB54" s="144">
        <v>317229.55800000008</v>
      </c>
      <c r="AC54" s="144"/>
    </row>
    <row r="55" spans="1:52" ht="15" customHeight="1">
      <c r="B55" s="17"/>
      <c r="C55" s="173" t="s">
        <v>143</v>
      </c>
      <c r="D55" s="170">
        <v>0</v>
      </c>
      <c r="E55" s="170">
        <v>0</v>
      </c>
      <c r="F55" s="170">
        <v>9.3147870000000008</v>
      </c>
      <c r="G55" s="170">
        <v>0</v>
      </c>
      <c r="H55" s="170">
        <v>0</v>
      </c>
      <c r="I55" s="108">
        <f>SUM(D55:H55)</f>
        <v>9.3147870000000008</v>
      </c>
      <c r="K55" s="115" t="s">
        <v>301</v>
      </c>
      <c r="M55" s="140"/>
      <c r="N55" s="149" t="s">
        <v>143</v>
      </c>
      <c r="O55" s="142">
        <v>0</v>
      </c>
      <c r="P55" s="142">
        <v>0</v>
      </c>
      <c r="Q55" s="142">
        <v>9314.7870000000003</v>
      </c>
      <c r="R55" s="142">
        <v>0</v>
      </c>
      <c r="S55" s="142">
        <v>0</v>
      </c>
      <c r="T55" s="142">
        <f>SUM(O55:S55)</f>
        <v>9314.7870000000003</v>
      </c>
      <c r="V55" s="115" t="s">
        <v>302</v>
      </c>
      <c r="W55" s="143">
        <v>0</v>
      </c>
      <c r="X55" s="144">
        <v>0</v>
      </c>
      <c r="Y55" s="144">
        <v>9314.7870000000003</v>
      </c>
      <c r="Z55" s="144">
        <v>0</v>
      </c>
      <c r="AA55" s="144">
        <v>0</v>
      </c>
      <c r="AB55" s="144">
        <v>9314.7870000000003</v>
      </c>
      <c r="AC55" s="144"/>
    </row>
    <row r="56" spans="1:52" ht="15" customHeight="1">
      <c r="B56" s="17" t="s">
        <v>144</v>
      </c>
      <c r="C56" s="169" t="s">
        <v>145</v>
      </c>
      <c r="D56" s="170">
        <v>23.33</v>
      </c>
      <c r="E56" s="170">
        <v>9.4440000000000008</v>
      </c>
      <c r="F56" s="170">
        <v>235.36699999999999</v>
      </c>
      <c r="G56" s="170">
        <v>0</v>
      </c>
      <c r="H56" s="170">
        <v>0</v>
      </c>
      <c r="I56" s="108">
        <f t="shared" ref="I56" si="7">SUM(D56:H56)</f>
        <v>268.14099999999996</v>
      </c>
      <c r="K56" s="115" t="s">
        <v>303</v>
      </c>
      <c r="M56" s="140" t="s">
        <v>144</v>
      </c>
      <c r="N56" s="141" t="s">
        <v>145</v>
      </c>
      <c r="O56" s="142">
        <v>23330</v>
      </c>
      <c r="P56" s="142">
        <v>9444</v>
      </c>
      <c r="Q56" s="142">
        <v>235367</v>
      </c>
      <c r="R56" s="142">
        <v>0</v>
      </c>
      <c r="S56" s="142">
        <v>0</v>
      </c>
      <c r="T56" s="142">
        <f t="shared" si="5"/>
        <v>268141</v>
      </c>
      <c r="V56" s="115" t="s">
        <v>66</v>
      </c>
      <c r="W56" s="143">
        <v>23330</v>
      </c>
      <c r="X56" s="144">
        <v>9444</v>
      </c>
      <c r="Y56" s="144">
        <v>235367</v>
      </c>
      <c r="Z56" s="144">
        <v>0</v>
      </c>
      <c r="AA56" s="144">
        <v>0</v>
      </c>
      <c r="AB56" s="144">
        <v>268141</v>
      </c>
      <c r="AC56" s="144"/>
    </row>
    <row r="57" spans="1:52" s="150" customFormat="1" ht="18" customHeight="1">
      <c r="B57" s="93"/>
      <c r="C57" s="174" t="s">
        <v>68</v>
      </c>
      <c r="D57" s="109">
        <f>SUM(D58:D74)</f>
        <v>52.713119999999996</v>
      </c>
      <c r="E57" s="109">
        <f>SUM(E58:E74)</f>
        <v>81.651380000000003</v>
      </c>
      <c r="F57" s="109">
        <f t="shared" ref="F57:H57" si="8">SUM(F58:F74)</f>
        <v>1431.9748352506401</v>
      </c>
      <c r="G57" s="109">
        <f t="shared" si="8"/>
        <v>0</v>
      </c>
      <c r="H57" s="109">
        <f t="shared" si="8"/>
        <v>0</v>
      </c>
      <c r="I57" s="109">
        <f>SUM(I58:I74)</f>
        <v>1566.33933525064</v>
      </c>
      <c r="J57" s="151"/>
      <c r="K57" s="151"/>
      <c r="L57" s="151"/>
      <c r="M57" s="152"/>
      <c r="N57" s="153" t="s">
        <v>68</v>
      </c>
      <c r="O57" s="134">
        <f>SUM(O58:O74)</f>
        <v>52713.119999999995</v>
      </c>
      <c r="P57" s="134">
        <f>SUM(P58:P74)</f>
        <v>81651.38</v>
      </c>
      <c r="Q57" s="134">
        <f t="shared" ref="Q57:T57" si="9">SUM(Q58:Q74)</f>
        <v>1431974.8352506401</v>
      </c>
      <c r="R57" s="134">
        <f t="shared" si="9"/>
        <v>0</v>
      </c>
      <c r="S57" s="134">
        <f t="shared" si="9"/>
        <v>0</v>
      </c>
      <c r="T57" s="134">
        <f t="shared" si="9"/>
        <v>1566339.3352506401</v>
      </c>
      <c r="U57" s="117"/>
      <c r="V57" s="151"/>
      <c r="W57" s="143"/>
      <c r="X57" s="144"/>
      <c r="Y57" s="144"/>
      <c r="Z57" s="144"/>
      <c r="AA57" s="144"/>
      <c r="AB57" s="144"/>
      <c r="AC57" s="144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</row>
    <row r="58" spans="1:52" ht="15" customHeight="1">
      <c r="B58" s="17" t="s">
        <v>146</v>
      </c>
      <c r="C58" s="169" t="s">
        <v>147</v>
      </c>
      <c r="D58" s="170">
        <v>0</v>
      </c>
      <c r="E58" s="170">
        <v>0</v>
      </c>
      <c r="F58" s="170">
        <v>0.88187000000000004</v>
      </c>
      <c r="G58" s="170">
        <v>0</v>
      </c>
      <c r="H58" s="170">
        <v>0</v>
      </c>
      <c r="I58" s="108">
        <f t="shared" ref="I58:I74" si="10">SUM(D58:H58)</f>
        <v>0.88187000000000004</v>
      </c>
      <c r="K58" s="115" t="s">
        <v>304</v>
      </c>
      <c r="M58" s="140" t="s">
        <v>146</v>
      </c>
      <c r="N58" s="141" t="s">
        <v>147</v>
      </c>
      <c r="O58" s="142">
        <v>0</v>
      </c>
      <c r="P58" s="142">
        <v>0</v>
      </c>
      <c r="Q58" s="142">
        <v>881.87</v>
      </c>
      <c r="R58" s="142">
        <v>0</v>
      </c>
      <c r="S58" s="142">
        <v>0</v>
      </c>
      <c r="T58" s="142">
        <f t="shared" si="5"/>
        <v>881.87</v>
      </c>
      <c r="V58" s="115" t="s">
        <v>305</v>
      </c>
      <c r="W58" s="143">
        <v>0</v>
      </c>
      <c r="X58" s="144">
        <v>0</v>
      </c>
      <c r="Y58" s="144">
        <v>881.87</v>
      </c>
      <c r="Z58" s="144">
        <v>0</v>
      </c>
      <c r="AA58" s="144">
        <v>0</v>
      </c>
      <c r="AB58" s="144">
        <v>881.87</v>
      </c>
      <c r="AC58" s="144"/>
    </row>
    <row r="59" spans="1:52" ht="15" customHeight="1">
      <c r="B59" s="17"/>
      <c r="C59" s="169" t="s">
        <v>341</v>
      </c>
      <c r="D59" s="170">
        <v>0</v>
      </c>
      <c r="E59" s="170">
        <v>0</v>
      </c>
      <c r="F59" s="170">
        <v>2.3466199999999993</v>
      </c>
      <c r="G59" s="170">
        <v>0</v>
      </c>
      <c r="H59" s="170">
        <v>0</v>
      </c>
      <c r="I59" s="108">
        <f t="shared" si="10"/>
        <v>2.3466199999999993</v>
      </c>
      <c r="K59" s="115" t="s">
        <v>306</v>
      </c>
      <c r="M59" s="140"/>
      <c r="N59" s="141" t="s">
        <v>307</v>
      </c>
      <c r="O59" s="142">
        <v>0</v>
      </c>
      <c r="P59" s="142">
        <v>0</v>
      </c>
      <c r="Q59" s="142">
        <v>2346.6199999999994</v>
      </c>
      <c r="R59" s="142">
        <v>0</v>
      </c>
      <c r="S59" s="142">
        <v>0</v>
      </c>
      <c r="T59" s="142">
        <f t="shared" si="5"/>
        <v>2346.6199999999994</v>
      </c>
      <c r="V59" s="115" t="s">
        <v>308</v>
      </c>
      <c r="W59" s="143">
        <v>0</v>
      </c>
      <c r="X59" s="144">
        <v>0</v>
      </c>
      <c r="Y59" s="144">
        <v>2346.6199999999994</v>
      </c>
      <c r="Z59" s="144">
        <v>0</v>
      </c>
      <c r="AA59" s="144">
        <v>0</v>
      </c>
      <c r="AB59" s="144">
        <v>2346.6199999999994</v>
      </c>
      <c r="AC59" s="144"/>
    </row>
    <row r="60" spans="1:52" ht="15" customHeight="1">
      <c r="B60" s="17"/>
      <c r="C60" s="169" t="s">
        <v>342</v>
      </c>
      <c r="D60" s="170">
        <v>0</v>
      </c>
      <c r="E60" s="170">
        <v>0</v>
      </c>
      <c r="F60" s="170">
        <v>0</v>
      </c>
      <c r="G60" s="170">
        <v>0</v>
      </c>
      <c r="H60" s="170">
        <v>0</v>
      </c>
      <c r="I60" s="108">
        <f t="shared" si="10"/>
        <v>0</v>
      </c>
      <c r="K60" s="115" t="s">
        <v>309</v>
      </c>
      <c r="M60" s="140"/>
      <c r="N60" s="141" t="s">
        <v>310</v>
      </c>
      <c r="O60" s="142">
        <v>0</v>
      </c>
      <c r="P60" s="142">
        <v>0</v>
      </c>
      <c r="Q60" s="142">
        <v>0</v>
      </c>
      <c r="R60" s="142">
        <v>0</v>
      </c>
      <c r="S60" s="142">
        <v>0</v>
      </c>
      <c r="T60" s="142">
        <f t="shared" si="5"/>
        <v>0</v>
      </c>
      <c r="W60" s="143">
        <v>0</v>
      </c>
      <c r="X60" s="144">
        <v>0</v>
      </c>
      <c r="Y60" s="144">
        <v>0</v>
      </c>
      <c r="Z60" s="144">
        <v>0</v>
      </c>
      <c r="AA60" s="144">
        <v>0</v>
      </c>
      <c r="AB60" s="144">
        <v>0</v>
      </c>
      <c r="AC60" s="144"/>
    </row>
    <row r="61" spans="1:52" ht="15" customHeight="1">
      <c r="B61" s="17" t="s">
        <v>69</v>
      </c>
      <c r="C61" s="169" t="s">
        <v>148</v>
      </c>
      <c r="D61" s="170">
        <v>0</v>
      </c>
      <c r="E61" s="170">
        <v>0</v>
      </c>
      <c r="F61" s="170">
        <v>787.25727000000018</v>
      </c>
      <c r="G61" s="170">
        <v>0</v>
      </c>
      <c r="H61" s="170">
        <v>0</v>
      </c>
      <c r="I61" s="108">
        <f t="shared" si="10"/>
        <v>787.25727000000018</v>
      </c>
      <c r="K61" s="115" t="s">
        <v>311</v>
      </c>
      <c r="M61" s="140" t="s">
        <v>69</v>
      </c>
      <c r="N61" s="141" t="s">
        <v>148</v>
      </c>
      <c r="O61" s="142">
        <v>0</v>
      </c>
      <c r="P61" s="142">
        <v>0</v>
      </c>
      <c r="Q61" s="142">
        <v>787257.27000000014</v>
      </c>
      <c r="R61" s="142">
        <v>0</v>
      </c>
      <c r="S61" s="142">
        <v>0</v>
      </c>
      <c r="T61" s="142">
        <f>SUM(O61:S61)</f>
        <v>787257.27000000014</v>
      </c>
      <c r="V61" s="115" t="s">
        <v>312</v>
      </c>
      <c r="W61" s="143">
        <v>0</v>
      </c>
      <c r="X61" s="144">
        <v>0</v>
      </c>
      <c r="Y61" s="144">
        <v>787257.27000000014</v>
      </c>
      <c r="Z61" s="144">
        <v>0</v>
      </c>
      <c r="AA61" s="144">
        <v>0</v>
      </c>
      <c r="AB61" s="144">
        <v>787257.27000000014</v>
      </c>
      <c r="AC61" s="144"/>
    </row>
    <row r="62" spans="1:52" ht="15" customHeight="1">
      <c r="B62" s="17"/>
      <c r="C62" s="171" t="s">
        <v>149</v>
      </c>
      <c r="D62" s="170">
        <v>28.370999999999999</v>
      </c>
      <c r="E62" s="170">
        <v>28.677</v>
      </c>
      <c r="F62" s="170">
        <v>353.22480000000002</v>
      </c>
      <c r="G62" s="170">
        <v>0</v>
      </c>
      <c r="H62" s="170">
        <v>0</v>
      </c>
      <c r="I62" s="108">
        <f t="shared" si="10"/>
        <v>410.27280000000002</v>
      </c>
      <c r="K62" s="115" t="s">
        <v>313</v>
      </c>
      <c r="M62" s="140"/>
      <c r="N62" s="145" t="s">
        <v>149</v>
      </c>
      <c r="O62" s="142">
        <v>28371</v>
      </c>
      <c r="P62" s="142">
        <v>28677</v>
      </c>
      <c r="Q62" s="142">
        <v>353224.8</v>
      </c>
      <c r="R62" s="142">
        <v>0</v>
      </c>
      <c r="S62" s="142">
        <v>0</v>
      </c>
      <c r="T62" s="142">
        <f t="shared" si="5"/>
        <v>410272.8</v>
      </c>
      <c r="V62" s="115" t="s">
        <v>73</v>
      </c>
      <c r="W62" s="143">
        <v>28371</v>
      </c>
      <c r="X62" s="144">
        <v>28677</v>
      </c>
      <c r="Y62" s="144">
        <v>353224.8</v>
      </c>
      <c r="Z62" s="144">
        <v>0</v>
      </c>
      <c r="AA62" s="144">
        <v>0</v>
      </c>
      <c r="AB62" s="144">
        <v>410272.8</v>
      </c>
      <c r="AC62" s="144"/>
    </row>
    <row r="63" spans="1:52" ht="15" customHeight="1">
      <c r="B63" s="17"/>
      <c r="C63" s="169" t="s">
        <v>150</v>
      </c>
      <c r="D63" s="170">
        <v>5.298</v>
      </c>
      <c r="E63" s="170">
        <v>0</v>
      </c>
      <c r="F63" s="170">
        <v>0</v>
      </c>
      <c r="G63" s="170">
        <v>0</v>
      </c>
      <c r="H63" s="170">
        <v>0</v>
      </c>
      <c r="I63" s="108">
        <f t="shared" si="10"/>
        <v>5.298</v>
      </c>
      <c r="K63" s="115" t="s">
        <v>314</v>
      </c>
      <c r="M63" s="140"/>
      <c r="N63" s="141" t="s">
        <v>150</v>
      </c>
      <c r="O63" s="142">
        <v>5298</v>
      </c>
      <c r="P63" s="142">
        <v>0</v>
      </c>
      <c r="Q63" s="142">
        <v>0</v>
      </c>
      <c r="R63" s="142">
        <v>0</v>
      </c>
      <c r="S63" s="142">
        <v>0</v>
      </c>
      <c r="T63" s="142">
        <f t="shared" si="5"/>
        <v>5298</v>
      </c>
      <c r="V63" s="115" t="s">
        <v>74</v>
      </c>
      <c r="W63" s="143">
        <v>5298</v>
      </c>
      <c r="X63" s="144">
        <v>0</v>
      </c>
      <c r="Y63" s="144">
        <v>0</v>
      </c>
      <c r="Z63" s="144">
        <v>0</v>
      </c>
      <c r="AA63" s="144">
        <v>0</v>
      </c>
      <c r="AB63" s="144">
        <v>5298</v>
      </c>
      <c r="AC63" s="144"/>
    </row>
    <row r="64" spans="1:52" ht="15" customHeight="1">
      <c r="B64" s="17" t="s">
        <v>151</v>
      </c>
      <c r="C64" s="169" t="s">
        <v>343</v>
      </c>
      <c r="D64" s="170">
        <v>0</v>
      </c>
      <c r="E64" s="170">
        <v>0</v>
      </c>
      <c r="F64" s="170">
        <v>21.216727331999998</v>
      </c>
      <c r="G64" s="170">
        <v>0</v>
      </c>
      <c r="H64" s="170">
        <v>0</v>
      </c>
      <c r="I64" s="108">
        <f t="shared" si="10"/>
        <v>21.216727331999998</v>
      </c>
      <c r="K64" s="115" t="s">
        <v>315</v>
      </c>
      <c r="M64" s="140" t="s">
        <v>151</v>
      </c>
      <c r="N64" s="141" t="s">
        <v>316</v>
      </c>
      <c r="O64" s="142">
        <v>0</v>
      </c>
      <c r="P64" s="142">
        <v>0</v>
      </c>
      <c r="Q64" s="142">
        <v>21216.727331999999</v>
      </c>
      <c r="R64" s="142">
        <v>0</v>
      </c>
      <c r="S64" s="142">
        <v>0</v>
      </c>
      <c r="T64" s="142">
        <f t="shared" si="5"/>
        <v>21216.727331999999</v>
      </c>
      <c r="V64" s="115" t="s">
        <v>317</v>
      </c>
      <c r="W64" s="143">
        <v>0</v>
      </c>
      <c r="X64" s="144">
        <v>0</v>
      </c>
      <c r="Y64" s="144">
        <v>21216.727331999999</v>
      </c>
      <c r="Z64" s="144">
        <v>0</v>
      </c>
      <c r="AA64" s="144">
        <v>0</v>
      </c>
      <c r="AB64" s="144">
        <v>21216.727331999999</v>
      </c>
      <c r="AC64" s="144"/>
    </row>
    <row r="65" spans="1:29" ht="15" customHeight="1">
      <c r="B65" s="17" t="s">
        <v>152</v>
      </c>
      <c r="C65" s="169" t="s">
        <v>344</v>
      </c>
      <c r="D65" s="170">
        <v>0</v>
      </c>
      <c r="E65" s="170">
        <v>0</v>
      </c>
      <c r="F65" s="170">
        <v>13.291147918640002</v>
      </c>
      <c r="G65" s="170">
        <v>0</v>
      </c>
      <c r="H65" s="170">
        <v>0</v>
      </c>
      <c r="I65" s="108">
        <f t="shared" si="10"/>
        <v>13.291147918640002</v>
      </c>
      <c r="K65" s="115" t="s">
        <v>318</v>
      </c>
      <c r="M65" s="140" t="s">
        <v>152</v>
      </c>
      <c r="N65" s="141" t="s">
        <v>319</v>
      </c>
      <c r="O65" s="142">
        <v>0</v>
      </c>
      <c r="P65" s="142">
        <v>0</v>
      </c>
      <c r="Q65" s="142">
        <v>13291.147918640001</v>
      </c>
      <c r="R65" s="142">
        <v>0</v>
      </c>
      <c r="S65" s="142">
        <v>0</v>
      </c>
      <c r="T65" s="142">
        <f t="shared" si="5"/>
        <v>13291.147918640001</v>
      </c>
      <c r="V65" s="115" t="s">
        <v>320</v>
      </c>
      <c r="W65" s="143">
        <v>0</v>
      </c>
      <c r="X65" s="144">
        <v>0</v>
      </c>
      <c r="Y65" s="144">
        <v>13291.147918640001</v>
      </c>
      <c r="Z65" s="144">
        <v>0</v>
      </c>
      <c r="AA65" s="144">
        <v>0</v>
      </c>
      <c r="AB65" s="144">
        <v>13291.147918640001</v>
      </c>
      <c r="AC65" s="144"/>
    </row>
    <row r="66" spans="1:29" s="115" customFormat="1" ht="15" customHeight="1">
      <c r="A66" s="113"/>
      <c r="B66" s="17" t="s">
        <v>153</v>
      </c>
      <c r="C66" s="169" t="s">
        <v>345</v>
      </c>
      <c r="D66" s="170">
        <v>0</v>
      </c>
      <c r="E66" s="170">
        <v>0</v>
      </c>
      <c r="F66" s="170">
        <v>0</v>
      </c>
      <c r="G66" s="170">
        <v>0</v>
      </c>
      <c r="H66" s="170">
        <v>0</v>
      </c>
      <c r="I66" s="108">
        <f t="shared" si="10"/>
        <v>0</v>
      </c>
      <c r="K66" s="115" t="s">
        <v>321</v>
      </c>
      <c r="M66" s="140" t="s">
        <v>153</v>
      </c>
      <c r="N66" s="141" t="s">
        <v>322</v>
      </c>
      <c r="O66" s="142">
        <v>0</v>
      </c>
      <c r="P66" s="142">
        <v>0</v>
      </c>
      <c r="Q66" s="142">
        <v>0</v>
      </c>
      <c r="R66" s="142">
        <v>0</v>
      </c>
      <c r="S66" s="142">
        <v>0</v>
      </c>
      <c r="T66" s="142">
        <f t="shared" si="5"/>
        <v>0</v>
      </c>
      <c r="U66" s="117"/>
      <c r="W66" s="143">
        <v>0</v>
      </c>
      <c r="X66" s="144">
        <v>0</v>
      </c>
      <c r="Y66" s="144">
        <v>0</v>
      </c>
      <c r="Z66" s="144">
        <v>0</v>
      </c>
      <c r="AA66" s="144">
        <v>0</v>
      </c>
      <c r="AB66" s="144">
        <v>0</v>
      </c>
      <c r="AC66" s="144"/>
    </row>
    <row r="67" spans="1:29" s="115" customFormat="1" ht="15" customHeight="1">
      <c r="A67" s="113"/>
      <c r="B67" s="175" t="s">
        <v>154</v>
      </c>
      <c r="C67" s="172" t="s">
        <v>346</v>
      </c>
      <c r="D67" s="170">
        <v>0</v>
      </c>
      <c r="E67" s="170">
        <v>0</v>
      </c>
      <c r="F67" s="170">
        <v>0</v>
      </c>
      <c r="G67" s="170">
        <v>0</v>
      </c>
      <c r="H67" s="170">
        <v>0</v>
      </c>
      <c r="I67" s="108">
        <f t="shared" si="10"/>
        <v>0</v>
      </c>
      <c r="K67" s="115" t="s">
        <v>323</v>
      </c>
      <c r="M67" s="115" t="s">
        <v>154</v>
      </c>
      <c r="N67" s="147" t="s">
        <v>324</v>
      </c>
      <c r="O67" s="142">
        <v>0</v>
      </c>
      <c r="P67" s="142">
        <v>0</v>
      </c>
      <c r="Q67" s="142">
        <v>0</v>
      </c>
      <c r="R67" s="142">
        <v>0</v>
      </c>
      <c r="S67" s="142">
        <v>0</v>
      </c>
      <c r="T67" s="142"/>
      <c r="U67" s="117"/>
      <c r="V67" s="115" t="s">
        <v>325</v>
      </c>
      <c r="W67" s="143">
        <v>0</v>
      </c>
      <c r="X67" s="144">
        <v>0</v>
      </c>
      <c r="Y67" s="144">
        <v>0</v>
      </c>
      <c r="Z67" s="144">
        <v>0</v>
      </c>
      <c r="AA67" s="144">
        <v>0</v>
      </c>
      <c r="AB67" s="144">
        <v>0</v>
      </c>
      <c r="AC67" s="144"/>
    </row>
    <row r="68" spans="1:29" s="115" customFormat="1" ht="15" customHeight="1">
      <c r="A68" s="113"/>
      <c r="B68" s="175" t="s">
        <v>155</v>
      </c>
      <c r="C68" s="172" t="s">
        <v>347</v>
      </c>
      <c r="D68" s="170">
        <v>0</v>
      </c>
      <c r="E68" s="170">
        <v>0</v>
      </c>
      <c r="F68" s="170">
        <v>156.46929</v>
      </c>
      <c r="G68" s="170">
        <v>0</v>
      </c>
      <c r="H68" s="170">
        <v>0</v>
      </c>
      <c r="I68" s="108">
        <f t="shared" si="10"/>
        <v>156.46929</v>
      </c>
      <c r="K68" s="115" t="s">
        <v>326</v>
      </c>
      <c r="M68" s="115" t="s">
        <v>155</v>
      </c>
      <c r="N68" s="147" t="s">
        <v>327</v>
      </c>
      <c r="O68" s="142">
        <v>0</v>
      </c>
      <c r="P68" s="142">
        <v>0</v>
      </c>
      <c r="Q68" s="142">
        <v>156469.29</v>
      </c>
      <c r="R68" s="142">
        <v>0</v>
      </c>
      <c r="S68" s="142">
        <v>0</v>
      </c>
      <c r="T68" s="142">
        <f t="shared" si="5"/>
        <v>156469.29</v>
      </c>
      <c r="U68" s="117"/>
      <c r="V68" s="115" t="s">
        <v>328</v>
      </c>
      <c r="W68" s="143">
        <v>0</v>
      </c>
      <c r="X68" s="144">
        <v>0</v>
      </c>
      <c r="Y68" s="144">
        <v>156469.29</v>
      </c>
      <c r="Z68" s="144">
        <v>0</v>
      </c>
      <c r="AA68" s="144">
        <v>0</v>
      </c>
      <c r="AB68" s="144">
        <v>156469.29</v>
      </c>
      <c r="AC68" s="144"/>
    </row>
    <row r="69" spans="1:29" s="115" customFormat="1" ht="15" customHeight="1">
      <c r="A69" s="113"/>
      <c r="B69" s="175" t="s">
        <v>156</v>
      </c>
      <c r="C69" s="172" t="s">
        <v>157</v>
      </c>
      <c r="D69" s="170">
        <v>0</v>
      </c>
      <c r="E69" s="170">
        <v>0</v>
      </c>
      <c r="F69" s="170">
        <v>3.3261100000000008</v>
      </c>
      <c r="G69" s="170">
        <v>0</v>
      </c>
      <c r="H69" s="170">
        <v>0</v>
      </c>
      <c r="I69" s="108">
        <f t="shared" si="10"/>
        <v>3.3261100000000008</v>
      </c>
      <c r="K69" s="115" t="s">
        <v>329</v>
      </c>
      <c r="M69" s="115" t="s">
        <v>156</v>
      </c>
      <c r="N69" s="147" t="s">
        <v>157</v>
      </c>
      <c r="O69" s="142">
        <v>0</v>
      </c>
      <c r="P69" s="142">
        <v>0</v>
      </c>
      <c r="Q69" s="142">
        <v>3326.1100000000006</v>
      </c>
      <c r="R69" s="142">
        <v>0</v>
      </c>
      <c r="S69" s="142">
        <v>0</v>
      </c>
      <c r="T69" s="142">
        <f t="shared" si="5"/>
        <v>3326.1100000000006</v>
      </c>
      <c r="U69" s="117"/>
      <c r="V69" s="115" t="s">
        <v>330</v>
      </c>
      <c r="W69" s="143">
        <v>0</v>
      </c>
      <c r="X69" s="144">
        <v>0</v>
      </c>
      <c r="Y69" s="144">
        <v>3326.1100000000006</v>
      </c>
      <c r="Z69" s="144">
        <v>0</v>
      </c>
      <c r="AA69" s="144">
        <v>0</v>
      </c>
      <c r="AB69" s="144">
        <v>3326.1100000000006</v>
      </c>
      <c r="AC69" s="144"/>
    </row>
    <row r="70" spans="1:29" s="115" customFormat="1" ht="16.5">
      <c r="A70" s="113"/>
      <c r="B70" s="17" t="s">
        <v>77</v>
      </c>
      <c r="C70" s="171" t="s">
        <v>158</v>
      </c>
      <c r="D70" s="170">
        <v>19.044119999999999</v>
      </c>
      <c r="E70" s="170">
        <v>52.974380000000004</v>
      </c>
      <c r="F70" s="170">
        <v>0</v>
      </c>
      <c r="G70" s="170">
        <v>0</v>
      </c>
      <c r="H70" s="170">
        <v>0</v>
      </c>
      <c r="I70" s="108">
        <f t="shared" si="10"/>
        <v>72.018500000000003</v>
      </c>
      <c r="K70" s="115" t="s">
        <v>331</v>
      </c>
      <c r="M70" s="140" t="s">
        <v>77</v>
      </c>
      <c r="N70" s="145" t="s">
        <v>158</v>
      </c>
      <c r="O70" s="142">
        <v>19044.12</v>
      </c>
      <c r="P70" s="142">
        <v>52974.380000000005</v>
      </c>
      <c r="Q70" s="142">
        <v>0</v>
      </c>
      <c r="R70" s="142">
        <v>0</v>
      </c>
      <c r="S70" s="142">
        <v>0</v>
      </c>
      <c r="T70" s="142">
        <f t="shared" si="5"/>
        <v>72018.5</v>
      </c>
      <c r="U70" s="117"/>
      <c r="V70" s="115" t="s">
        <v>332</v>
      </c>
      <c r="W70" s="143">
        <v>19044.12</v>
      </c>
      <c r="X70" s="144">
        <v>52974.380000000005</v>
      </c>
      <c r="Y70" s="144">
        <v>0</v>
      </c>
      <c r="Z70" s="144">
        <v>0</v>
      </c>
      <c r="AA70" s="144">
        <v>0</v>
      </c>
      <c r="AB70" s="144">
        <v>72018.5</v>
      </c>
      <c r="AC70" s="144"/>
    </row>
    <row r="71" spans="1:29" s="115" customFormat="1" ht="16.5">
      <c r="A71" s="113"/>
      <c r="B71" s="17"/>
      <c r="C71" s="171" t="s">
        <v>159</v>
      </c>
      <c r="D71" s="170">
        <v>0</v>
      </c>
      <c r="E71" s="170">
        <v>0</v>
      </c>
      <c r="F71" s="170">
        <v>93.563000000000002</v>
      </c>
      <c r="G71" s="170">
        <v>0</v>
      </c>
      <c r="H71" s="170">
        <v>0</v>
      </c>
      <c r="I71" s="108">
        <f t="shared" si="10"/>
        <v>93.563000000000002</v>
      </c>
      <c r="K71" s="115" t="s">
        <v>333</v>
      </c>
      <c r="M71" s="140"/>
      <c r="N71" s="145" t="s">
        <v>159</v>
      </c>
      <c r="O71" s="142">
        <v>0</v>
      </c>
      <c r="P71" s="142">
        <v>0</v>
      </c>
      <c r="Q71" s="142">
        <v>93563</v>
      </c>
      <c r="R71" s="142">
        <v>0</v>
      </c>
      <c r="S71" s="142">
        <v>0</v>
      </c>
      <c r="T71" s="142">
        <f t="shared" si="5"/>
        <v>93563</v>
      </c>
      <c r="U71" s="117"/>
      <c r="V71" s="115" t="s">
        <v>79</v>
      </c>
      <c r="W71" s="143">
        <v>0</v>
      </c>
      <c r="X71" s="144">
        <v>0</v>
      </c>
      <c r="Y71" s="144">
        <v>93563</v>
      </c>
      <c r="Z71" s="144">
        <v>0</v>
      </c>
      <c r="AA71" s="144">
        <v>0</v>
      </c>
      <c r="AB71" s="144">
        <v>93563</v>
      </c>
      <c r="AC71" s="144"/>
    </row>
    <row r="72" spans="1:29" s="115" customFormat="1" ht="15" customHeight="1">
      <c r="A72" s="113"/>
      <c r="B72" s="175"/>
      <c r="C72" s="172" t="s">
        <v>348</v>
      </c>
      <c r="D72" s="170">
        <v>0</v>
      </c>
      <c r="E72" s="170">
        <v>0</v>
      </c>
      <c r="F72" s="170">
        <v>0</v>
      </c>
      <c r="G72" s="170">
        <v>0</v>
      </c>
      <c r="H72" s="170">
        <v>0</v>
      </c>
      <c r="I72" s="108">
        <f t="shared" si="10"/>
        <v>0</v>
      </c>
      <c r="K72" s="115" t="s">
        <v>334</v>
      </c>
      <c r="N72" s="147" t="s">
        <v>335</v>
      </c>
      <c r="O72" s="142">
        <v>0</v>
      </c>
      <c r="P72" s="142">
        <v>0</v>
      </c>
      <c r="Q72" s="142">
        <v>0</v>
      </c>
      <c r="R72" s="142">
        <v>0</v>
      </c>
      <c r="S72" s="142">
        <v>0</v>
      </c>
      <c r="T72" s="142">
        <f t="shared" si="5"/>
        <v>0</v>
      </c>
      <c r="U72" s="117"/>
      <c r="W72" s="143">
        <v>0</v>
      </c>
      <c r="X72" s="144">
        <v>0</v>
      </c>
      <c r="Y72" s="144">
        <v>0</v>
      </c>
      <c r="Z72" s="144">
        <v>0</v>
      </c>
      <c r="AA72" s="144">
        <v>0</v>
      </c>
      <c r="AB72" s="144">
        <v>0</v>
      </c>
      <c r="AC72" s="144"/>
    </row>
    <row r="73" spans="1:29" s="115" customFormat="1" ht="15" customHeight="1">
      <c r="A73" s="113"/>
      <c r="B73" s="17" t="s">
        <v>160</v>
      </c>
      <c r="C73" s="171" t="s">
        <v>161</v>
      </c>
      <c r="D73" s="170">
        <v>0</v>
      </c>
      <c r="E73" s="170">
        <v>0</v>
      </c>
      <c r="F73" s="170">
        <v>0</v>
      </c>
      <c r="G73" s="170">
        <v>0</v>
      </c>
      <c r="H73" s="170">
        <v>0</v>
      </c>
      <c r="I73" s="108">
        <f t="shared" si="10"/>
        <v>0</v>
      </c>
      <c r="K73" s="115" t="s">
        <v>336</v>
      </c>
      <c r="M73" s="140" t="s">
        <v>160</v>
      </c>
      <c r="N73" s="145" t="s">
        <v>161</v>
      </c>
      <c r="O73" s="142">
        <v>0</v>
      </c>
      <c r="P73" s="142">
        <v>0</v>
      </c>
      <c r="Q73" s="142">
        <v>0</v>
      </c>
      <c r="R73" s="142">
        <v>0</v>
      </c>
      <c r="S73" s="142">
        <v>0</v>
      </c>
      <c r="T73" s="142">
        <f t="shared" si="5"/>
        <v>0</v>
      </c>
      <c r="U73" s="117"/>
      <c r="W73" s="143">
        <v>0</v>
      </c>
      <c r="X73" s="144">
        <v>0</v>
      </c>
      <c r="Y73" s="144">
        <v>0</v>
      </c>
      <c r="Z73" s="144">
        <v>0</v>
      </c>
      <c r="AA73" s="144">
        <v>0</v>
      </c>
      <c r="AB73" s="144">
        <v>0</v>
      </c>
      <c r="AC73" s="144"/>
    </row>
    <row r="74" spans="1:29" s="115" customFormat="1" ht="15" customHeight="1" thickBot="1">
      <c r="A74" s="113"/>
      <c r="B74" s="94" t="s">
        <v>80</v>
      </c>
      <c r="C74" s="176" t="s">
        <v>162</v>
      </c>
      <c r="D74" s="177">
        <v>0</v>
      </c>
      <c r="E74" s="177">
        <v>0</v>
      </c>
      <c r="F74" s="177">
        <v>0.39800000000000002</v>
      </c>
      <c r="G74" s="177">
        <v>0</v>
      </c>
      <c r="H74" s="177">
        <v>0</v>
      </c>
      <c r="I74" s="177">
        <f t="shared" si="10"/>
        <v>0.39800000000000002</v>
      </c>
      <c r="K74" s="115" t="s">
        <v>337</v>
      </c>
      <c r="M74" s="154" t="s">
        <v>80</v>
      </c>
      <c r="N74" s="145" t="s">
        <v>162</v>
      </c>
      <c r="O74" s="155">
        <v>0</v>
      </c>
      <c r="P74" s="155">
        <v>0</v>
      </c>
      <c r="Q74" s="155">
        <v>398</v>
      </c>
      <c r="R74" s="155">
        <v>0</v>
      </c>
      <c r="S74" s="155">
        <v>0</v>
      </c>
      <c r="T74" s="155">
        <f>SUM(O74:S74)</f>
        <v>398</v>
      </c>
      <c r="U74" s="117"/>
      <c r="V74" s="115" t="s">
        <v>81</v>
      </c>
      <c r="W74" s="143">
        <v>0</v>
      </c>
      <c r="X74" s="144">
        <v>0</v>
      </c>
      <c r="Y74" s="144">
        <v>398</v>
      </c>
      <c r="Z74" s="144">
        <v>0</v>
      </c>
      <c r="AA74" s="144">
        <v>0</v>
      </c>
      <c r="AB74" s="144">
        <v>398</v>
      </c>
      <c r="AC74" s="144"/>
    </row>
    <row r="75" spans="1:29" s="115" customFormat="1" ht="12.75" customHeight="1">
      <c r="A75" s="113"/>
      <c r="B75" s="156" t="s">
        <v>163</v>
      </c>
      <c r="C75" s="113"/>
      <c r="D75" s="113"/>
      <c r="E75" s="113"/>
      <c r="F75" s="113"/>
      <c r="G75" s="113"/>
      <c r="H75" s="113"/>
      <c r="I75" s="113"/>
      <c r="M75" s="157" t="s">
        <v>163</v>
      </c>
      <c r="U75" s="117"/>
      <c r="W75" s="118"/>
      <c r="X75" s="119"/>
      <c r="Y75" s="119"/>
      <c r="Z75" s="119"/>
      <c r="AA75" s="119"/>
      <c r="AC75" s="119"/>
    </row>
    <row r="76" spans="1:29" s="115" customFormat="1" ht="12.75" customHeight="1">
      <c r="A76" s="113"/>
      <c r="B76" s="156" t="s">
        <v>338</v>
      </c>
      <c r="C76" s="113"/>
      <c r="D76" s="113"/>
      <c r="E76" s="113"/>
      <c r="F76" s="113"/>
      <c r="G76" s="113"/>
      <c r="H76" s="113"/>
      <c r="I76" s="113"/>
      <c r="M76" s="157" t="s">
        <v>338</v>
      </c>
      <c r="U76" s="117"/>
      <c r="W76" s="118"/>
      <c r="X76" s="119"/>
      <c r="Y76" s="119"/>
      <c r="Z76" s="119"/>
      <c r="AA76" s="119"/>
      <c r="AC76" s="119"/>
    </row>
    <row r="77" spans="1:29" s="115" customFormat="1" ht="12.75" customHeight="1">
      <c r="A77" s="113"/>
      <c r="B77" s="156" t="s">
        <v>205</v>
      </c>
      <c r="C77" s="113"/>
      <c r="D77" s="139"/>
      <c r="E77" s="139"/>
      <c r="F77" s="113"/>
      <c r="G77" s="113"/>
      <c r="H77" s="113"/>
      <c r="I77" s="113"/>
      <c r="M77" s="157" t="s">
        <v>205</v>
      </c>
      <c r="O77" s="142"/>
      <c r="P77" s="142"/>
      <c r="U77" s="117"/>
      <c r="W77" s="118"/>
      <c r="X77" s="119"/>
      <c r="Y77" s="119"/>
      <c r="Z77" s="119"/>
      <c r="AA77" s="119"/>
      <c r="AC77" s="119"/>
    </row>
    <row r="78" spans="1:29" s="115" customFormat="1" ht="12.75" customHeight="1">
      <c r="A78" s="113"/>
      <c r="B78" s="156" t="s">
        <v>164</v>
      </c>
      <c r="C78" s="113"/>
      <c r="D78" s="113"/>
      <c r="E78" s="113"/>
      <c r="F78" s="113"/>
      <c r="G78" s="113"/>
      <c r="H78" s="113"/>
      <c r="I78" s="113"/>
      <c r="M78" s="157" t="s">
        <v>164</v>
      </c>
      <c r="U78" s="117"/>
      <c r="W78" s="118"/>
      <c r="X78" s="119"/>
      <c r="Y78" s="119"/>
      <c r="Z78" s="119"/>
      <c r="AA78" s="119"/>
      <c r="AC78" s="119"/>
    </row>
    <row r="79" spans="1:29" s="115" customFormat="1" ht="12.75" customHeight="1">
      <c r="A79" s="113"/>
      <c r="B79" s="158" t="s">
        <v>84</v>
      </c>
      <c r="C79" s="113"/>
      <c r="D79" s="159"/>
      <c r="E79" s="159"/>
      <c r="F79" s="159"/>
      <c r="G79" s="113"/>
      <c r="H79" s="113"/>
      <c r="I79" s="113"/>
      <c r="M79" s="151" t="s">
        <v>84</v>
      </c>
      <c r="O79" s="119"/>
      <c r="P79" s="119"/>
      <c r="Q79" s="119"/>
      <c r="U79" s="117"/>
      <c r="W79" s="118"/>
      <c r="X79" s="119"/>
      <c r="Y79" s="119"/>
      <c r="Z79" s="119"/>
      <c r="AA79" s="119"/>
      <c r="AC79" s="119"/>
    </row>
    <row r="80" spans="1:29" s="115" customFormat="1">
      <c r="A80" s="113"/>
      <c r="B80" s="113"/>
      <c r="C80" s="113"/>
      <c r="D80" s="160"/>
      <c r="E80" s="160"/>
      <c r="F80" s="113"/>
      <c r="G80" s="113"/>
      <c r="H80" s="113"/>
      <c r="I80" s="113"/>
      <c r="O80" s="146"/>
      <c r="P80" s="146"/>
      <c r="U80" s="117"/>
      <c r="W80" s="118"/>
      <c r="X80" s="119"/>
      <c r="Y80" s="119"/>
      <c r="Z80" s="119"/>
      <c r="AA80" s="119"/>
      <c r="AC80" s="119"/>
    </row>
    <row r="83" spans="1:29" s="115" customFormat="1">
      <c r="A83" s="113"/>
      <c r="B83" s="113"/>
      <c r="C83" s="113"/>
      <c r="D83" s="113"/>
      <c r="E83" s="113"/>
      <c r="F83" s="113"/>
      <c r="G83" s="113"/>
      <c r="H83" s="113"/>
      <c r="I83" s="113"/>
      <c r="Q83" s="116"/>
      <c r="U83" s="117"/>
      <c r="W83" s="118"/>
      <c r="X83" s="119"/>
      <c r="Y83" s="119"/>
      <c r="Z83" s="119"/>
      <c r="AA83" s="119"/>
      <c r="AC83" s="119"/>
    </row>
    <row r="85" spans="1:29" s="115" customFormat="1">
      <c r="A85" s="113"/>
      <c r="B85" s="113"/>
      <c r="C85" s="113"/>
      <c r="D85" s="113"/>
      <c r="E85" s="113"/>
      <c r="F85" s="113"/>
      <c r="G85" s="113"/>
      <c r="H85" s="113"/>
      <c r="I85" s="113"/>
      <c r="O85" s="161"/>
      <c r="P85" s="161"/>
      <c r="U85" s="117"/>
      <c r="W85" s="118"/>
      <c r="X85" s="119"/>
      <c r="Y85" s="119"/>
      <c r="Z85" s="119"/>
      <c r="AA85" s="119"/>
      <c r="AC85" s="119"/>
    </row>
    <row r="87" spans="1:29" s="115" customFormat="1">
      <c r="A87" s="113"/>
      <c r="B87" s="113"/>
      <c r="C87" s="113"/>
      <c r="D87" s="113"/>
      <c r="E87" s="113"/>
      <c r="F87" s="113"/>
      <c r="G87" s="113"/>
      <c r="H87" s="113"/>
      <c r="I87" s="113"/>
      <c r="O87" s="116"/>
      <c r="P87" s="116"/>
      <c r="U87" s="117"/>
      <c r="W87" s="118"/>
      <c r="X87" s="119"/>
      <c r="Y87" s="119"/>
      <c r="Z87" s="119"/>
      <c r="AA87" s="119"/>
      <c r="AC87" s="119"/>
    </row>
  </sheetData>
  <mergeCells count="2">
    <mergeCell ref="B2:I2"/>
    <mergeCell ref="B3:I3"/>
  </mergeCells>
  <pageMargins left="0.7" right="0.7" top="0.75" bottom="0.75" header="0.3" footer="0.3"/>
  <pageSetup paperSize="9" orientation="portrait" r:id="rId1"/>
  <ignoredErrors>
    <ignoredError sqref="I5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1"/>
  <sheetViews>
    <sheetView zoomScale="85" zoomScaleNormal="85" workbookViewId="0">
      <selection activeCell="F24" sqref="F24"/>
    </sheetView>
  </sheetViews>
  <sheetFormatPr baseColWidth="10" defaultColWidth="11.42578125" defaultRowHeight="12"/>
  <cols>
    <col min="1" max="1" width="11.42578125" style="175"/>
    <col min="2" max="2" width="14.5703125" style="175" customWidth="1"/>
    <col min="3" max="3" width="64.5703125" style="175" customWidth="1"/>
    <col min="4" max="9" width="15.42578125" style="175" customWidth="1"/>
    <col min="10" max="11" width="11.42578125" style="178"/>
    <col min="12" max="16384" width="11.42578125" style="175"/>
  </cols>
  <sheetData>
    <row r="2" spans="2:11" ht="17.25">
      <c r="B2" s="216" t="s">
        <v>351</v>
      </c>
      <c r="C2" s="216"/>
      <c r="D2" s="216"/>
      <c r="E2" s="216"/>
      <c r="F2" s="216"/>
      <c r="G2" s="216"/>
      <c r="H2" s="216"/>
      <c r="I2" s="216"/>
    </row>
    <row r="3" spans="2:11" ht="14.25">
      <c r="B3" s="222" t="s">
        <v>95</v>
      </c>
      <c r="C3" s="222"/>
      <c r="D3" s="222"/>
      <c r="E3" s="222"/>
      <c r="F3" s="222"/>
      <c r="G3" s="222"/>
      <c r="H3" s="222"/>
      <c r="I3" s="222"/>
    </row>
    <row r="4" spans="2:11" ht="12.75" thickBot="1"/>
    <row r="5" spans="2:11" ht="26.25" customHeight="1" thickBot="1">
      <c r="B5" s="162"/>
      <c r="C5" s="163" t="s">
        <v>188</v>
      </c>
      <c r="D5" s="164" t="s">
        <v>189</v>
      </c>
      <c r="E5" s="164" t="s">
        <v>190</v>
      </c>
      <c r="F5" s="164" t="s">
        <v>2</v>
      </c>
      <c r="G5" s="164" t="s">
        <v>3</v>
      </c>
      <c r="H5" s="164" t="s">
        <v>4</v>
      </c>
      <c r="I5" s="165" t="s">
        <v>216</v>
      </c>
    </row>
    <row r="6" spans="2:11" ht="20.100000000000001" customHeight="1" thickBot="1">
      <c r="B6" s="166"/>
      <c r="C6" s="167" t="s">
        <v>339</v>
      </c>
      <c r="D6" s="106">
        <f>D7+D57</f>
        <v>33567.68271234892</v>
      </c>
      <c r="E6" s="106">
        <f t="shared" ref="E6:I6" si="0">E7+E57</f>
        <v>44644.035613725107</v>
      </c>
      <c r="F6" s="106">
        <f t="shared" si="0"/>
        <v>12529.253753601201</v>
      </c>
      <c r="G6" s="106">
        <f t="shared" si="0"/>
        <v>2762.2057481599995</v>
      </c>
      <c r="H6" s="106">
        <f t="shared" si="0"/>
        <v>961.7660372327</v>
      </c>
      <c r="I6" s="106">
        <f t="shared" si="0"/>
        <v>94464.943865067922</v>
      </c>
    </row>
    <row r="7" spans="2:11" s="180" customFormat="1" ht="18" customHeight="1">
      <c r="B7" s="88" t="s">
        <v>98</v>
      </c>
      <c r="C7" s="88" t="s">
        <v>5</v>
      </c>
      <c r="D7" s="168">
        <f>SUM(D8:D56)</f>
        <v>33498.666252348921</v>
      </c>
      <c r="E7" s="168">
        <f t="shared" ref="E7:I7" si="1">SUM(E8:E56)</f>
        <v>44483.984633725107</v>
      </c>
      <c r="F7" s="168">
        <f t="shared" si="1"/>
        <v>11152.6354636012</v>
      </c>
      <c r="G7" s="168">
        <f t="shared" si="1"/>
        <v>2762.2057481599995</v>
      </c>
      <c r="H7" s="168">
        <f t="shared" si="1"/>
        <v>961.7660372327</v>
      </c>
      <c r="I7" s="168">
        <f t="shared" si="1"/>
        <v>92859.258135067925</v>
      </c>
      <c r="J7" s="179"/>
      <c r="K7" s="179"/>
    </row>
    <row r="8" spans="2:11" ht="15" customHeight="1">
      <c r="B8" s="17" t="s">
        <v>6</v>
      </c>
      <c r="C8" s="169" t="s">
        <v>191</v>
      </c>
      <c r="D8" s="170">
        <v>260.69576800000004</v>
      </c>
      <c r="E8" s="170">
        <v>191.18363200000005</v>
      </c>
      <c r="F8" s="170">
        <v>1767.5340050000002</v>
      </c>
      <c r="G8" s="170">
        <v>0</v>
      </c>
      <c r="H8" s="170">
        <v>0</v>
      </c>
      <c r="I8" s="108">
        <f>SUM(D8:H8)</f>
        <v>2219.4134050000002</v>
      </c>
    </row>
    <row r="9" spans="2:11" ht="16.5">
      <c r="B9" s="17" t="s">
        <v>99</v>
      </c>
      <c r="C9" s="171" t="s">
        <v>192</v>
      </c>
      <c r="D9" s="170">
        <v>1043.561021</v>
      </c>
      <c r="E9" s="170">
        <v>546.82275700000002</v>
      </c>
      <c r="F9" s="170">
        <v>212.21915400000003</v>
      </c>
      <c r="G9" s="170">
        <v>0</v>
      </c>
      <c r="H9" s="170">
        <v>0</v>
      </c>
      <c r="I9" s="108">
        <f t="shared" ref="I9:I10" si="2">SUM(D9:H9)</f>
        <v>1802.602932</v>
      </c>
    </row>
    <row r="10" spans="2:11" ht="15" customHeight="1">
      <c r="B10" s="17" t="s">
        <v>9</v>
      </c>
      <c r="C10" s="171" t="s">
        <v>193</v>
      </c>
      <c r="D10" s="170">
        <v>817.23429250000015</v>
      </c>
      <c r="E10" s="170">
        <v>1317.2206074999999</v>
      </c>
      <c r="F10" s="170">
        <v>7.3021710000000004</v>
      </c>
      <c r="G10" s="170">
        <v>4.6017081599999994</v>
      </c>
      <c r="H10" s="170">
        <v>0.39754999999999996</v>
      </c>
      <c r="I10" s="108">
        <f t="shared" si="2"/>
        <v>2146.75632916</v>
      </c>
    </row>
    <row r="11" spans="2:11" ht="15" customHeight="1">
      <c r="B11" s="17"/>
      <c r="C11" s="172" t="s">
        <v>194</v>
      </c>
      <c r="D11" s="170">
        <v>0</v>
      </c>
      <c r="E11" s="170">
        <v>0</v>
      </c>
      <c r="F11" s="170"/>
      <c r="G11" s="170">
        <v>0</v>
      </c>
      <c r="H11" s="170">
        <v>0</v>
      </c>
      <c r="I11" s="108">
        <f>SUM(D11:H11)</f>
        <v>0</v>
      </c>
    </row>
    <row r="12" spans="2:11" ht="15" customHeight="1">
      <c r="B12" s="17" t="s">
        <v>100</v>
      </c>
      <c r="C12" s="169" t="s">
        <v>195</v>
      </c>
      <c r="D12" s="170">
        <v>0</v>
      </c>
      <c r="E12" s="170">
        <v>0</v>
      </c>
      <c r="F12" s="170">
        <v>293.99190000000004</v>
      </c>
      <c r="G12" s="170">
        <v>0</v>
      </c>
      <c r="H12" s="170">
        <v>146.78408999999999</v>
      </c>
      <c r="I12" s="108">
        <f t="shared" ref="I12:I54" si="3">SUM(D12:H12)</f>
        <v>440.77599000000004</v>
      </c>
    </row>
    <row r="13" spans="2:11" ht="15" customHeight="1">
      <c r="B13" s="17"/>
      <c r="C13" s="169" t="s">
        <v>196</v>
      </c>
      <c r="D13" s="170">
        <v>0</v>
      </c>
      <c r="E13" s="170">
        <v>3825.3708300000003</v>
      </c>
      <c r="F13" s="170">
        <v>0</v>
      </c>
      <c r="G13" s="170">
        <v>0</v>
      </c>
      <c r="H13" s="170">
        <v>0</v>
      </c>
      <c r="I13" s="108">
        <f t="shared" si="3"/>
        <v>3825.3708300000003</v>
      </c>
    </row>
    <row r="14" spans="2:11" ht="15" customHeight="1">
      <c r="B14" s="17"/>
      <c r="C14" s="171" t="s">
        <v>197</v>
      </c>
      <c r="D14" s="170">
        <v>0</v>
      </c>
      <c r="E14" s="170">
        <v>62.258006000000002</v>
      </c>
      <c r="F14" s="170">
        <v>0</v>
      </c>
      <c r="G14" s="170">
        <v>0</v>
      </c>
      <c r="H14" s="170">
        <v>0</v>
      </c>
      <c r="I14" s="108">
        <f t="shared" si="3"/>
        <v>62.258006000000002</v>
      </c>
    </row>
    <row r="15" spans="2:11" ht="15" customHeight="1">
      <c r="B15" s="17" t="s">
        <v>101</v>
      </c>
      <c r="C15" s="171" t="s">
        <v>198</v>
      </c>
      <c r="D15" s="170">
        <v>0</v>
      </c>
      <c r="E15" s="170">
        <v>0</v>
      </c>
      <c r="F15" s="170">
        <v>443.61660099999989</v>
      </c>
      <c r="G15" s="170">
        <v>0</v>
      </c>
      <c r="H15" s="170">
        <v>0</v>
      </c>
      <c r="I15" s="108">
        <f t="shared" si="3"/>
        <v>443.61660099999989</v>
      </c>
    </row>
    <row r="16" spans="2:11" ht="15" customHeight="1">
      <c r="B16" s="17" t="s">
        <v>102</v>
      </c>
      <c r="C16" s="171" t="s">
        <v>199</v>
      </c>
      <c r="D16" s="170">
        <v>0</v>
      </c>
      <c r="E16" s="170"/>
      <c r="F16" s="170"/>
      <c r="G16" s="170">
        <v>0</v>
      </c>
      <c r="H16" s="170">
        <v>0</v>
      </c>
      <c r="I16" s="108">
        <f t="shared" si="3"/>
        <v>0</v>
      </c>
    </row>
    <row r="17" spans="2:12" ht="15" customHeight="1">
      <c r="B17" s="17" t="s">
        <v>18</v>
      </c>
      <c r="C17" s="171" t="s">
        <v>200</v>
      </c>
      <c r="D17" s="170">
        <v>0</v>
      </c>
      <c r="E17" s="170">
        <v>0</v>
      </c>
      <c r="F17" s="170">
        <v>405.95085999999998</v>
      </c>
      <c r="G17" s="170">
        <v>0</v>
      </c>
      <c r="H17" s="170">
        <v>0</v>
      </c>
      <c r="I17" s="108">
        <f t="shared" si="3"/>
        <v>405.95085999999998</v>
      </c>
    </row>
    <row r="18" spans="2:12" s="178" customFormat="1" ht="15" customHeight="1">
      <c r="B18" s="17"/>
      <c r="C18" s="171" t="s">
        <v>201</v>
      </c>
      <c r="D18" s="170">
        <v>1639.3589999999999</v>
      </c>
      <c r="E18" s="170">
        <v>477.97699999999998</v>
      </c>
      <c r="F18" s="170">
        <v>14.853999999999999</v>
      </c>
      <c r="G18" s="170">
        <v>0</v>
      </c>
      <c r="H18" s="170">
        <v>0</v>
      </c>
      <c r="I18" s="108">
        <f t="shared" si="3"/>
        <v>2132.1899999999996</v>
      </c>
      <c r="L18" s="175"/>
    </row>
    <row r="19" spans="2:12" s="178" customFormat="1" ht="15" customHeight="1">
      <c r="B19" s="17" t="s">
        <v>21</v>
      </c>
      <c r="C19" s="169" t="s">
        <v>202</v>
      </c>
      <c r="D19" s="170">
        <v>9.6999999999999993</v>
      </c>
      <c r="E19" s="170">
        <v>58.99</v>
      </c>
      <c r="F19" s="170">
        <v>0</v>
      </c>
      <c r="G19" s="170">
        <v>0</v>
      </c>
      <c r="H19" s="170">
        <v>0</v>
      </c>
      <c r="I19" s="108">
        <f t="shared" si="3"/>
        <v>68.69</v>
      </c>
      <c r="L19" s="175"/>
    </row>
    <row r="20" spans="2:12" s="178" customFormat="1" ht="15" customHeight="1">
      <c r="B20" s="17"/>
      <c r="C20" s="171" t="s">
        <v>103</v>
      </c>
      <c r="D20" s="170">
        <v>656.86947000000009</v>
      </c>
      <c r="E20" s="170">
        <v>0</v>
      </c>
      <c r="F20" s="170">
        <v>0</v>
      </c>
      <c r="G20" s="170">
        <v>0</v>
      </c>
      <c r="H20" s="170">
        <v>0</v>
      </c>
      <c r="I20" s="108">
        <f t="shared" si="3"/>
        <v>656.86947000000009</v>
      </c>
      <c r="L20" s="175"/>
    </row>
    <row r="21" spans="2:12" s="178" customFormat="1" ht="15" customHeight="1">
      <c r="B21" s="17"/>
      <c r="C21" s="171" t="s">
        <v>104</v>
      </c>
      <c r="D21" s="170">
        <v>55.040793000000001</v>
      </c>
      <c r="E21" s="170">
        <v>0</v>
      </c>
      <c r="F21" s="170">
        <v>159.84166099999999</v>
      </c>
      <c r="G21" s="170">
        <v>0</v>
      </c>
      <c r="H21" s="170">
        <v>0</v>
      </c>
      <c r="I21" s="108">
        <f t="shared" si="3"/>
        <v>214.882454</v>
      </c>
      <c r="L21" s="175"/>
    </row>
    <row r="22" spans="2:12" s="178" customFormat="1" ht="15" customHeight="1">
      <c r="B22" s="17"/>
      <c r="C22" s="171" t="s">
        <v>105</v>
      </c>
      <c r="D22" s="170">
        <v>0</v>
      </c>
      <c r="E22" s="170">
        <v>13.416350999999999</v>
      </c>
      <c r="F22" s="170">
        <v>0</v>
      </c>
      <c r="G22" s="170">
        <v>0</v>
      </c>
      <c r="H22" s="170">
        <v>0</v>
      </c>
      <c r="I22" s="108">
        <f t="shared" si="3"/>
        <v>13.416350999999999</v>
      </c>
      <c r="L22" s="175"/>
    </row>
    <row r="23" spans="2:12" s="178" customFormat="1" ht="15" customHeight="1">
      <c r="B23" s="17"/>
      <c r="C23" s="171" t="s">
        <v>106</v>
      </c>
      <c r="D23" s="170">
        <v>0</v>
      </c>
      <c r="E23" s="170">
        <v>22.434373999999998</v>
      </c>
      <c r="F23" s="170">
        <v>0</v>
      </c>
      <c r="G23" s="170">
        <v>0</v>
      </c>
      <c r="H23" s="170">
        <v>0</v>
      </c>
      <c r="I23" s="108">
        <f t="shared" si="3"/>
        <v>22.434373999999998</v>
      </c>
      <c r="L23" s="175"/>
    </row>
    <row r="24" spans="2:12" s="178" customFormat="1" ht="15" customHeight="1">
      <c r="B24" s="17" t="s">
        <v>27</v>
      </c>
      <c r="C24" s="171" t="s">
        <v>107</v>
      </c>
      <c r="D24" s="170">
        <v>0</v>
      </c>
      <c r="E24" s="170">
        <v>2036.4067999999997</v>
      </c>
      <c r="F24" s="170">
        <v>0</v>
      </c>
      <c r="G24" s="170">
        <v>0</v>
      </c>
      <c r="H24" s="170">
        <v>0</v>
      </c>
      <c r="I24" s="108">
        <f t="shared" si="3"/>
        <v>2036.4067999999997</v>
      </c>
      <c r="L24" s="175"/>
    </row>
    <row r="25" spans="2:12" s="178" customFormat="1" ht="15" customHeight="1">
      <c r="B25" s="17" t="s">
        <v>29</v>
      </c>
      <c r="C25" s="171" t="s">
        <v>108</v>
      </c>
      <c r="D25" s="170">
        <v>0</v>
      </c>
      <c r="E25" s="170">
        <v>94.324662999999987</v>
      </c>
      <c r="F25" s="170">
        <v>0</v>
      </c>
      <c r="G25" s="170">
        <v>0</v>
      </c>
      <c r="H25" s="170">
        <v>0</v>
      </c>
      <c r="I25" s="108">
        <f t="shared" si="3"/>
        <v>94.324662999999987</v>
      </c>
      <c r="L25" s="175"/>
    </row>
    <row r="26" spans="2:12" s="178" customFormat="1" ht="15" customHeight="1">
      <c r="B26" s="17" t="s">
        <v>31</v>
      </c>
      <c r="C26" s="171" t="s">
        <v>109</v>
      </c>
      <c r="D26" s="170">
        <v>0</v>
      </c>
      <c r="E26" s="170">
        <v>0</v>
      </c>
      <c r="F26" s="170">
        <v>7.5350000000000001</v>
      </c>
      <c r="G26" s="170">
        <v>0</v>
      </c>
      <c r="H26" s="170">
        <v>0</v>
      </c>
      <c r="I26" s="108">
        <f t="shared" si="3"/>
        <v>7.5350000000000001</v>
      </c>
      <c r="L26" s="175"/>
    </row>
    <row r="27" spans="2:12" s="178" customFormat="1" ht="15" customHeight="1">
      <c r="B27" s="17"/>
      <c r="C27" s="171" t="s">
        <v>110</v>
      </c>
      <c r="D27" s="170">
        <v>0</v>
      </c>
      <c r="E27" s="170">
        <v>0</v>
      </c>
      <c r="F27" s="170">
        <v>0</v>
      </c>
      <c r="G27" s="170">
        <v>0</v>
      </c>
      <c r="H27" s="170">
        <v>0</v>
      </c>
      <c r="I27" s="108">
        <f t="shared" si="3"/>
        <v>0</v>
      </c>
      <c r="L27" s="175"/>
    </row>
    <row r="28" spans="2:12" s="178" customFormat="1" ht="15" customHeight="1">
      <c r="B28" s="17"/>
      <c r="C28" s="171" t="s">
        <v>111</v>
      </c>
      <c r="D28" s="170">
        <v>0</v>
      </c>
      <c r="E28" s="170">
        <v>0</v>
      </c>
      <c r="F28" s="170">
        <v>141.74264000000002</v>
      </c>
      <c r="G28" s="170">
        <v>0</v>
      </c>
      <c r="H28" s="170">
        <v>0</v>
      </c>
      <c r="I28" s="108">
        <f t="shared" si="3"/>
        <v>141.74264000000002</v>
      </c>
      <c r="L28" s="175"/>
    </row>
    <row r="29" spans="2:12" s="178" customFormat="1" ht="15" customHeight="1">
      <c r="B29" s="17" t="s">
        <v>34</v>
      </c>
      <c r="C29" s="171" t="s">
        <v>112</v>
      </c>
      <c r="D29" s="170">
        <v>0</v>
      </c>
      <c r="E29" s="170">
        <v>0</v>
      </c>
      <c r="F29" s="170">
        <v>10.07</v>
      </c>
      <c r="G29" s="170">
        <v>0</v>
      </c>
      <c r="H29" s="170">
        <v>0</v>
      </c>
      <c r="I29" s="108">
        <f t="shared" si="3"/>
        <v>10.07</v>
      </c>
      <c r="L29" s="175"/>
    </row>
    <row r="30" spans="2:12" s="178" customFormat="1" ht="15" customHeight="1">
      <c r="B30" s="17" t="s">
        <v>113</v>
      </c>
      <c r="C30" s="169" t="s">
        <v>114</v>
      </c>
      <c r="D30" s="170">
        <v>0</v>
      </c>
      <c r="E30" s="170">
        <v>6.0031900000000009</v>
      </c>
      <c r="F30" s="170">
        <v>0</v>
      </c>
      <c r="G30" s="170">
        <v>0</v>
      </c>
      <c r="H30" s="170">
        <v>0</v>
      </c>
      <c r="I30" s="108">
        <f t="shared" si="3"/>
        <v>6.0031900000000009</v>
      </c>
      <c r="L30" s="175"/>
    </row>
    <row r="31" spans="2:12" s="178" customFormat="1" ht="15" customHeight="1">
      <c r="B31" s="17" t="s">
        <v>115</v>
      </c>
      <c r="C31" s="169" t="s">
        <v>116</v>
      </c>
      <c r="D31" s="170">
        <v>5093.8029220010512</v>
      </c>
      <c r="E31" s="170">
        <v>0</v>
      </c>
      <c r="F31" s="170">
        <v>2964.1785397012</v>
      </c>
      <c r="G31" s="170">
        <v>0</v>
      </c>
      <c r="H31" s="170">
        <v>59.197663232699988</v>
      </c>
      <c r="I31" s="108">
        <f t="shared" si="3"/>
        <v>8117.1791249349508</v>
      </c>
      <c r="L31" s="175"/>
    </row>
    <row r="32" spans="2:12" s="178" customFormat="1" ht="15" customHeight="1">
      <c r="B32" s="17"/>
      <c r="C32" s="171" t="s">
        <v>117</v>
      </c>
      <c r="D32" s="170">
        <v>9.4902639999999998</v>
      </c>
      <c r="E32" s="170">
        <v>0</v>
      </c>
      <c r="F32" s="170">
        <v>351.68535100000003</v>
      </c>
      <c r="G32" s="170">
        <v>0</v>
      </c>
      <c r="H32" s="170">
        <v>0</v>
      </c>
      <c r="I32" s="108">
        <f t="shared" si="3"/>
        <v>361.17561500000005</v>
      </c>
      <c r="L32" s="175"/>
    </row>
    <row r="33" spans="2:12" s="178" customFormat="1" ht="15" customHeight="1">
      <c r="B33" s="17" t="s">
        <v>118</v>
      </c>
      <c r="C33" s="171" t="s">
        <v>119</v>
      </c>
      <c r="D33" s="170">
        <v>500.30351556939991</v>
      </c>
      <c r="E33" s="170">
        <v>0</v>
      </c>
      <c r="F33" s="170">
        <v>0</v>
      </c>
      <c r="G33" s="170">
        <v>0</v>
      </c>
      <c r="H33" s="170">
        <v>13.398146000000001</v>
      </c>
      <c r="I33" s="108">
        <f t="shared" si="3"/>
        <v>513.7016615693999</v>
      </c>
      <c r="L33" s="175"/>
    </row>
    <row r="34" spans="2:12" s="178" customFormat="1" ht="15" customHeight="1">
      <c r="B34" s="17"/>
      <c r="C34" s="171" t="s">
        <v>120</v>
      </c>
      <c r="D34" s="170">
        <v>17.915004</v>
      </c>
      <c r="E34" s="170">
        <v>0</v>
      </c>
      <c r="F34" s="170">
        <v>0</v>
      </c>
      <c r="G34" s="170">
        <v>0</v>
      </c>
      <c r="H34" s="170">
        <v>0</v>
      </c>
      <c r="I34" s="108">
        <f t="shared" si="3"/>
        <v>17.915004</v>
      </c>
      <c r="L34" s="175"/>
    </row>
    <row r="35" spans="2:12" s="178" customFormat="1" ht="15" customHeight="1">
      <c r="B35" s="17"/>
      <c r="C35" s="169" t="s">
        <v>121</v>
      </c>
      <c r="D35" s="170">
        <v>0</v>
      </c>
      <c r="E35" s="170">
        <v>157.14577499999996</v>
      </c>
      <c r="F35" s="170">
        <v>0</v>
      </c>
      <c r="G35" s="170">
        <v>0</v>
      </c>
      <c r="H35" s="170">
        <v>0</v>
      </c>
      <c r="I35" s="108">
        <f t="shared" si="3"/>
        <v>157.14577499999996</v>
      </c>
      <c r="L35" s="175"/>
    </row>
    <row r="36" spans="2:12" s="178" customFormat="1" ht="15" customHeight="1">
      <c r="B36" s="17"/>
      <c r="C36" s="171" t="s">
        <v>122</v>
      </c>
      <c r="D36" s="170">
        <v>26.708151000000001</v>
      </c>
      <c r="E36" s="170">
        <v>0</v>
      </c>
      <c r="F36" s="170">
        <v>0</v>
      </c>
      <c r="G36" s="170">
        <v>0</v>
      </c>
      <c r="H36" s="170">
        <v>0</v>
      </c>
      <c r="I36" s="108">
        <f t="shared" si="3"/>
        <v>26.708151000000001</v>
      </c>
      <c r="L36" s="175"/>
    </row>
    <row r="37" spans="2:12" s="178" customFormat="1" ht="14.25" customHeight="1">
      <c r="B37" s="17"/>
      <c r="C37" s="171" t="s">
        <v>123</v>
      </c>
      <c r="D37" s="170">
        <v>0</v>
      </c>
      <c r="E37" s="170">
        <v>0</v>
      </c>
      <c r="F37" s="170">
        <v>338.916472</v>
      </c>
      <c r="G37" s="170">
        <v>0</v>
      </c>
      <c r="H37" s="170">
        <v>0</v>
      </c>
      <c r="I37" s="108">
        <f t="shared" si="3"/>
        <v>338.916472</v>
      </c>
      <c r="L37" s="175"/>
    </row>
    <row r="38" spans="2:12" s="178" customFormat="1" ht="16.5">
      <c r="B38" s="17" t="s">
        <v>36</v>
      </c>
      <c r="C38" s="171" t="s">
        <v>124</v>
      </c>
      <c r="D38" s="170">
        <v>12635.95951477846</v>
      </c>
      <c r="E38" s="170">
        <v>3117.7399438351013</v>
      </c>
      <c r="F38" s="170">
        <v>0</v>
      </c>
      <c r="G38" s="170">
        <v>9.8852849999999979</v>
      </c>
      <c r="H38" s="170">
        <v>4.3091999999999998E-2</v>
      </c>
      <c r="I38" s="108">
        <f t="shared" si="3"/>
        <v>15763.627835613563</v>
      </c>
      <c r="L38" s="175"/>
    </row>
    <row r="39" spans="2:12" s="178" customFormat="1" ht="15" customHeight="1">
      <c r="B39" s="17"/>
      <c r="C39" s="171" t="s">
        <v>125</v>
      </c>
      <c r="D39" s="170">
        <v>5532.6046575</v>
      </c>
      <c r="E39" s="170">
        <v>3930.9850085000003</v>
      </c>
      <c r="F39" s="170">
        <v>0</v>
      </c>
      <c r="G39" s="170">
        <v>2700.3242869999995</v>
      </c>
      <c r="H39" s="170">
        <v>0</v>
      </c>
      <c r="I39" s="108">
        <f t="shared" si="3"/>
        <v>12163.913952999999</v>
      </c>
      <c r="L39" s="175"/>
    </row>
    <row r="40" spans="2:12" s="178" customFormat="1" ht="15" customHeight="1">
      <c r="B40" s="17"/>
      <c r="C40" s="171" t="s">
        <v>203</v>
      </c>
      <c r="D40" s="170">
        <v>0</v>
      </c>
      <c r="E40" s="170">
        <v>3159.6024299999985</v>
      </c>
      <c r="F40" s="170">
        <v>0</v>
      </c>
      <c r="G40" s="170">
        <v>0</v>
      </c>
      <c r="H40" s="170">
        <v>0</v>
      </c>
      <c r="I40" s="108">
        <f t="shared" si="3"/>
        <v>3159.6024299999985</v>
      </c>
      <c r="L40" s="175"/>
    </row>
    <row r="41" spans="2:12" s="178" customFormat="1" ht="15.75" customHeight="1">
      <c r="B41" s="17" t="s">
        <v>126</v>
      </c>
      <c r="C41" s="171" t="s">
        <v>127</v>
      </c>
      <c r="D41" s="170">
        <v>1816.8579069999998</v>
      </c>
      <c r="E41" s="170">
        <v>677.33735899999999</v>
      </c>
      <c r="F41" s="170">
        <v>0</v>
      </c>
      <c r="G41" s="170">
        <v>0</v>
      </c>
      <c r="H41" s="170">
        <v>0</v>
      </c>
      <c r="I41" s="108">
        <f t="shared" si="3"/>
        <v>2494.1952659999997</v>
      </c>
      <c r="L41" s="175"/>
    </row>
    <row r="42" spans="2:12" s="178" customFormat="1" ht="15" customHeight="1">
      <c r="B42" s="17"/>
      <c r="C42" s="171" t="s">
        <v>128</v>
      </c>
      <c r="D42" s="170">
        <v>241.99578999999997</v>
      </c>
      <c r="E42" s="170">
        <v>242.36957000000001</v>
      </c>
      <c r="F42" s="170">
        <v>0</v>
      </c>
      <c r="G42" s="170">
        <v>0</v>
      </c>
      <c r="H42" s="170">
        <v>0</v>
      </c>
      <c r="I42" s="108">
        <f t="shared" si="3"/>
        <v>484.36536000000001</v>
      </c>
      <c r="L42" s="175"/>
    </row>
    <row r="43" spans="2:12" s="178" customFormat="1" ht="15" customHeight="1">
      <c r="B43" s="17" t="s">
        <v>49</v>
      </c>
      <c r="C43" s="171" t="s">
        <v>129</v>
      </c>
      <c r="D43" s="170">
        <v>0</v>
      </c>
      <c r="E43" s="170">
        <v>4370.6999909999995</v>
      </c>
      <c r="F43" s="170">
        <v>0</v>
      </c>
      <c r="G43" s="170">
        <v>0</v>
      </c>
      <c r="H43" s="170">
        <v>0</v>
      </c>
      <c r="I43" s="108">
        <f t="shared" si="3"/>
        <v>4370.6999909999995</v>
      </c>
      <c r="L43" s="175"/>
    </row>
    <row r="44" spans="2:12" s="178" customFormat="1" ht="15" customHeight="1">
      <c r="B44" s="17" t="s">
        <v>51</v>
      </c>
      <c r="C44" s="171" t="s">
        <v>130</v>
      </c>
      <c r="D44" s="170">
        <v>0</v>
      </c>
      <c r="E44" s="170">
        <v>0</v>
      </c>
      <c r="F44" s="170">
        <v>183.67307199999993</v>
      </c>
      <c r="G44" s="170">
        <v>0</v>
      </c>
      <c r="H44" s="170">
        <v>0</v>
      </c>
      <c r="I44" s="108">
        <f t="shared" si="3"/>
        <v>183.67307199999993</v>
      </c>
      <c r="L44" s="175"/>
    </row>
    <row r="45" spans="2:12" s="178" customFormat="1" ht="15" customHeight="1">
      <c r="B45" s="17"/>
      <c r="C45" s="171" t="s">
        <v>131</v>
      </c>
      <c r="D45" s="170">
        <v>0</v>
      </c>
      <c r="E45" s="170">
        <v>1665.4863869999999</v>
      </c>
      <c r="F45" s="170">
        <v>1333.5530670000003</v>
      </c>
      <c r="G45" s="170">
        <v>47.193426999999993</v>
      </c>
      <c r="H45" s="170">
        <v>0</v>
      </c>
      <c r="I45" s="108">
        <f t="shared" si="3"/>
        <v>3046.2328810000004</v>
      </c>
      <c r="L45" s="175"/>
    </row>
    <row r="46" spans="2:12" s="178" customFormat="1" ht="15" customHeight="1">
      <c r="B46" s="17" t="s">
        <v>132</v>
      </c>
      <c r="C46" s="171" t="s">
        <v>133</v>
      </c>
      <c r="D46" s="170">
        <v>1063.0653929999999</v>
      </c>
      <c r="E46" s="170">
        <v>356.04720899999995</v>
      </c>
      <c r="F46" s="170">
        <v>0</v>
      </c>
      <c r="G46" s="170">
        <v>0</v>
      </c>
      <c r="H46" s="170">
        <v>0</v>
      </c>
      <c r="I46" s="108">
        <f t="shared" si="3"/>
        <v>1419.1126019999997</v>
      </c>
      <c r="L46" s="175"/>
    </row>
    <row r="47" spans="2:12" s="178" customFormat="1" ht="15" customHeight="1">
      <c r="B47" s="17" t="s">
        <v>134</v>
      </c>
      <c r="C47" s="171" t="s">
        <v>135</v>
      </c>
      <c r="D47" s="170">
        <v>0</v>
      </c>
      <c r="E47" s="170">
        <v>12408.683121000002</v>
      </c>
      <c r="F47" s="170">
        <v>11.94129</v>
      </c>
      <c r="G47" s="170">
        <v>0</v>
      </c>
      <c r="H47" s="170">
        <v>0</v>
      </c>
      <c r="I47" s="108">
        <f t="shared" si="3"/>
        <v>12420.624411000003</v>
      </c>
      <c r="L47" s="175"/>
    </row>
    <row r="48" spans="2:12" s="178" customFormat="1" ht="15" customHeight="1">
      <c r="B48" s="17" t="s">
        <v>57</v>
      </c>
      <c r="C48" s="171" t="s">
        <v>340</v>
      </c>
      <c r="D48" s="170">
        <v>0</v>
      </c>
      <c r="E48" s="170"/>
      <c r="F48" s="170"/>
      <c r="G48" s="170">
        <v>0</v>
      </c>
      <c r="H48" s="170">
        <v>0</v>
      </c>
      <c r="I48" s="108">
        <f t="shared" si="3"/>
        <v>0</v>
      </c>
      <c r="L48" s="175"/>
    </row>
    <row r="49" spans="2:12" s="178" customFormat="1" ht="15" customHeight="1">
      <c r="B49" s="17" t="s">
        <v>59</v>
      </c>
      <c r="C49" s="171" t="s">
        <v>136</v>
      </c>
      <c r="D49" s="170">
        <v>1471.16137</v>
      </c>
      <c r="E49" s="170">
        <v>4625.9948658900012</v>
      </c>
      <c r="F49" s="170">
        <v>141.02612599999998</v>
      </c>
      <c r="G49" s="170">
        <v>0.201041</v>
      </c>
      <c r="H49" s="170">
        <v>201.82684700000001</v>
      </c>
      <c r="I49" s="108">
        <f t="shared" si="3"/>
        <v>6440.2102498900013</v>
      </c>
      <c r="L49" s="175"/>
    </row>
    <row r="50" spans="2:12" ht="15" customHeight="1">
      <c r="B50" s="17" t="s">
        <v>61</v>
      </c>
      <c r="C50" s="171" t="s">
        <v>137</v>
      </c>
      <c r="D50" s="170">
        <v>0</v>
      </c>
      <c r="E50" s="170">
        <v>0</v>
      </c>
      <c r="F50" s="170">
        <v>1570.924589</v>
      </c>
      <c r="G50" s="170">
        <v>0</v>
      </c>
      <c r="H50" s="170">
        <v>281.235275</v>
      </c>
      <c r="I50" s="108">
        <f t="shared" si="3"/>
        <v>1852.159864</v>
      </c>
    </row>
    <row r="51" spans="2:12" ht="15" customHeight="1">
      <c r="B51" s="17" t="s">
        <v>138</v>
      </c>
      <c r="C51" s="171" t="s">
        <v>139</v>
      </c>
      <c r="D51" s="170">
        <v>121.26607899999998</v>
      </c>
      <c r="E51" s="170">
        <v>750.40913499999988</v>
      </c>
      <c r="F51" s="170">
        <v>206.38254689999999</v>
      </c>
      <c r="G51" s="170">
        <v>0</v>
      </c>
      <c r="H51" s="170">
        <v>0</v>
      </c>
      <c r="I51" s="108">
        <f t="shared" si="3"/>
        <v>1078.0577608999999</v>
      </c>
    </row>
    <row r="52" spans="2:12" ht="15" customHeight="1">
      <c r="B52" s="17" t="s">
        <v>63</v>
      </c>
      <c r="C52" s="171" t="s">
        <v>140</v>
      </c>
      <c r="D52" s="170">
        <v>0</v>
      </c>
      <c r="E52" s="170">
        <v>0</v>
      </c>
      <c r="F52" s="170">
        <v>219.78864300000001</v>
      </c>
      <c r="G52" s="170">
        <v>0</v>
      </c>
      <c r="H52" s="170">
        <v>107.59807000000001</v>
      </c>
      <c r="I52" s="108">
        <f t="shared" si="3"/>
        <v>327.38671299999999</v>
      </c>
    </row>
    <row r="53" spans="2:12" ht="15" customHeight="1">
      <c r="B53" s="17"/>
      <c r="C53" s="169" t="s">
        <v>141</v>
      </c>
      <c r="D53" s="170">
        <v>215.24700000000001</v>
      </c>
      <c r="E53" s="170">
        <v>59.232999999999997</v>
      </c>
      <c r="F53" s="170">
        <v>1.7130000000000001</v>
      </c>
      <c r="G53" s="170">
        <v>0</v>
      </c>
      <c r="H53" s="170">
        <v>1.0999999999999999E-2</v>
      </c>
      <c r="I53" s="108">
        <f t="shared" si="3"/>
        <v>276.20400000000006</v>
      </c>
    </row>
    <row r="54" spans="2:12" ht="15" customHeight="1">
      <c r="B54" s="17"/>
      <c r="C54" s="169" t="s">
        <v>142</v>
      </c>
      <c r="D54" s="170">
        <v>60.665039999999991</v>
      </c>
      <c r="E54" s="170">
        <v>286.66812600000003</v>
      </c>
      <c r="F54" s="170">
        <v>37.39712699999999</v>
      </c>
      <c r="G54" s="170">
        <v>0</v>
      </c>
      <c r="H54" s="170">
        <v>0</v>
      </c>
      <c r="I54" s="108">
        <f t="shared" si="3"/>
        <v>384.73029300000002</v>
      </c>
    </row>
    <row r="55" spans="2:12" ht="15" customHeight="1">
      <c r="B55" s="17"/>
      <c r="C55" s="173" t="s">
        <v>143</v>
      </c>
      <c r="D55" s="170">
        <v>194.39944</v>
      </c>
      <c r="E55" s="170">
        <v>0</v>
      </c>
      <c r="F55" s="170">
        <v>239.84184200000001</v>
      </c>
      <c r="G55" s="170">
        <v>0</v>
      </c>
      <c r="H55" s="170">
        <v>0</v>
      </c>
      <c r="I55" s="108">
        <f>SUM(D55:H55)</f>
        <v>434.24128200000001</v>
      </c>
    </row>
    <row r="56" spans="2:12" ht="15" customHeight="1">
      <c r="B56" s="17" t="s">
        <v>144</v>
      </c>
      <c r="C56" s="169" t="s">
        <v>145</v>
      </c>
      <c r="D56" s="170">
        <v>14.763860000000001</v>
      </c>
      <c r="E56" s="170">
        <v>23.174502</v>
      </c>
      <c r="F56" s="170">
        <v>86.955805999999995</v>
      </c>
      <c r="G56" s="170">
        <v>0</v>
      </c>
      <c r="H56" s="170">
        <v>151.274304</v>
      </c>
      <c r="I56" s="108">
        <f t="shared" ref="I56" si="4">SUM(D56:H56)</f>
        <v>276.16847200000001</v>
      </c>
    </row>
    <row r="57" spans="2:12" s="182" customFormat="1" ht="18" customHeight="1">
      <c r="B57" s="93"/>
      <c r="C57" s="174" t="s">
        <v>68</v>
      </c>
      <c r="D57" s="109">
        <f>SUM(D58:D75)</f>
        <v>69.016459999999995</v>
      </c>
      <c r="E57" s="109">
        <f t="shared" ref="E57:H57" si="5">SUM(E58:E75)</f>
        <v>160.05098000000001</v>
      </c>
      <c r="F57" s="109">
        <f t="shared" si="5"/>
        <v>1376.6182900000001</v>
      </c>
      <c r="G57" s="109">
        <f t="shared" si="5"/>
        <v>0</v>
      </c>
      <c r="H57" s="109">
        <f t="shared" si="5"/>
        <v>0</v>
      </c>
      <c r="I57" s="109">
        <f>SUM(I58:I75)</f>
        <v>1605.6857300000001</v>
      </c>
      <c r="J57" s="181"/>
      <c r="K57" s="181"/>
    </row>
    <row r="58" spans="2:12" ht="15" customHeight="1">
      <c r="B58" s="17" t="s">
        <v>146</v>
      </c>
      <c r="C58" s="169" t="s">
        <v>147</v>
      </c>
      <c r="D58" s="170">
        <v>0</v>
      </c>
      <c r="E58" s="170">
        <v>0</v>
      </c>
      <c r="F58" s="170">
        <v>0.46276</v>
      </c>
      <c r="G58" s="170">
        <v>0</v>
      </c>
      <c r="H58" s="170">
        <v>0</v>
      </c>
      <c r="I58" s="108">
        <f>SUM(D58:H58)</f>
        <v>0.46276</v>
      </c>
    </row>
    <row r="59" spans="2:12" ht="15" customHeight="1">
      <c r="B59" s="17"/>
      <c r="C59" s="169" t="s">
        <v>341</v>
      </c>
      <c r="D59" s="170">
        <v>0</v>
      </c>
      <c r="E59" s="170">
        <v>0</v>
      </c>
      <c r="F59" s="170"/>
      <c r="G59" s="170">
        <v>0</v>
      </c>
      <c r="H59" s="170">
        <v>0</v>
      </c>
      <c r="I59" s="108">
        <f t="shared" ref="I59:I75" si="6">SUM(D59:H59)</f>
        <v>0</v>
      </c>
    </row>
    <row r="60" spans="2:12" ht="15" customHeight="1">
      <c r="B60" s="17"/>
      <c r="C60" s="169" t="s">
        <v>342</v>
      </c>
      <c r="D60" s="170">
        <v>0</v>
      </c>
      <c r="E60" s="170">
        <v>0</v>
      </c>
      <c r="F60" s="170"/>
      <c r="G60" s="170">
        <v>0</v>
      </c>
      <c r="H60" s="170">
        <v>0</v>
      </c>
      <c r="I60" s="108">
        <f t="shared" si="6"/>
        <v>0</v>
      </c>
    </row>
    <row r="61" spans="2:12" ht="15" customHeight="1">
      <c r="B61" s="17" t="s">
        <v>69</v>
      </c>
      <c r="C61" s="169" t="s">
        <v>148</v>
      </c>
      <c r="D61" s="170">
        <v>0</v>
      </c>
      <c r="E61" s="170">
        <v>0</v>
      </c>
      <c r="F61" s="170">
        <v>616.64029000000016</v>
      </c>
      <c r="G61" s="170">
        <v>0</v>
      </c>
      <c r="H61" s="170">
        <v>0</v>
      </c>
      <c r="I61" s="108">
        <f t="shared" si="6"/>
        <v>616.64029000000016</v>
      </c>
    </row>
    <row r="62" spans="2:12" ht="15" customHeight="1">
      <c r="B62" s="17"/>
      <c r="C62" s="171" t="s">
        <v>149</v>
      </c>
      <c r="D62" s="170">
        <v>12.358000000000001</v>
      </c>
      <c r="E62" s="170">
        <v>0.23499999999999999</v>
      </c>
      <c r="F62" s="170">
        <v>361.83800000000002</v>
      </c>
      <c r="G62" s="170">
        <v>0</v>
      </c>
      <c r="H62" s="170">
        <v>0</v>
      </c>
      <c r="I62" s="108">
        <f t="shared" si="6"/>
        <v>374.43100000000004</v>
      </c>
    </row>
    <row r="63" spans="2:12" ht="15" customHeight="1">
      <c r="B63" s="17"/>
      <c r="C63" s="169" t="s">
        <v>150</v>
      </c>
      <c r="D63" s="170">
        <v>4.59</v>
      </c>
      <c r="E63" s="170">
        <v>0</v>
      </c>
      <c r="F63" s="170">
        <v>0</v>
      </c>
      <c r="G63" s="170">
        <v>0</v>
      </c>
      <c r="H63" s="170">
        <v>0</v>
      </c>
      <c r="I63" s="108">
        <f t="shared" si="6"/>
        <v>4.59</v>
      </c>
    </row>
    <row r="64" spans="2:12" ht="15" customHeight="1">
      <c r="B64" s="17" t="s">
        <v>151</v>
      </c>
      <c r="C64" s="169" t="s">
        <v>343</v>
      </c>
      <c r="D64" s="170">
        <v>0</v>
      </c>
      <c r="E64" s="170"/>
      <c r="F64" s="170"/>
      <c r="G64" s="170">
        <v>0</v>
      </c>
      <c r="H64" s="170">
        <v>0</v>
      </c>
      <c r="I64" s="108">
        <f t="shared" si="6"/>
        <v>0</v>
      </c>
    </row>
    <row r="65" spans="2:12" ht="15" customHeight="1">
      <c r="B65" s="17" t="s">
        <v>152</v>
      </c>
      <c r="C65" s="169" t="s">
        <v>344</v>
      </c>
      <c r="D65" s="170">
        <v>0</v>
      </c>
      <c r="E65" s="170"/>
      <c r="F65" s="170"/>
      <c r="G65" s="170">
        <v>0</v>
      </c>
      <c r="H65" s="170">
        <v>0</v>
      </c>
      <c r="I65" s="108">
        <f t="shared" si="6"/>
        <v>0</v>
      </c>
    </row>
    <row r="66" spans="2:12" s="178" customFormat="1" ht="15" customHeight="1">
      <c r="B66" s="17" t="s">
        <v>153</v>
      </c>
      <c r="C66" s="169" t="s">
        <v>345</v>
      </c>
      <c r="D66" s="170">
        <v>0</v>
      </c>
      <c r="E66" s="170">
        <v>0</v>
      </c>
      <c r="F66" s="170">
        <v>1.2048399999999999</v>
      </c>
      <c r="G66" s="170">
        <v>0</v>
      </c>
      <c r="H66" s="170">
        <v>0</v>
      </c>
      <c r="I66" s="108">
        <f t="shared" si="6"/>
        <v>1.2048399999999999</v>
      </c>
      <c r="L66" s="175"/>
    </row>
    <row r="67" spans="2:12" s="178" customFormat="1" ht="15" customHeight="1">
      <c r="B67" s="175" t="s">
        <v>154</v>
      </c>
      <c r="C67" s="172" t="s">
        <v>346</v>
      </c>
      <c r="D67" s="170">
        <v>0</v>
      </c>
      <c r="E67" s="170">
        <v>0</v>
      </c>
      <c r="F67" s="170">
        <v>0</v>
      </c>
      <c r="G67" s="170">
        <v>0</v>
      </c>
      <c r="H67" s="170">
        <v>0</v>
      </c>
      <c r="I67" s="108">
        <f t="shared" si="6"/>
        <v>0</v>
      </c>
      <c r="L67" s="175"/>
    </row>
    <row r="68" spans="2:12" s="178" customFormat="1" ht="15" customHeight="1">
      <c r="B68" s="175" t="s">
        <v>155</v>
      </c>
      <c r="C68" s="172" t="s">
        <v>347</v>
      </c>
      <c r="D68" s="170">
        <v>0</v>
      </c>
      <c r="E68" s="170">
        <v>0</v>
      </c>
      <c r="F68" s="170">
        <v>322.16340000000002</v>
      </c>
      <c r="G68" s="170">
        <v>0</v>
      </c>
      <c r="H68" s="170">
        <v>0</v>
      </c>
      <c r="I68" s="108">
        <f t="shared" si="6"/>
        <v>322.16340000000002</v>
      </c>
      <c r="L68" s="175"/>
    </row>
    <row r="69" spans="2:12" s="178" customFormat="1" ht="15" customHeight="1">
      <c r="B69" s="175" t="s">
        <v>156</v>
      </c>
      <c r="C69" s="172" t="s">
        <v>157</v>
      </c>
      <c r="D69" s="170">
        <v>0</v>
      </c>
      <c r="E69" s="170"/>
      <c r="F69" s="170"/>
      <c r="G69" s="170">
        <v>0</v>
      </c>
      <c r="H69" s="170">
        <v>0</v>
      </c>
      <c r="I69" s="108">
        <f t="shared" si="6"/>
        <v>0</v>
      </c>
      <c r="L69" s="175"/>
    </row>
    <row r="70" spans="2:12" s="178" customFormat="1" ht="16.5">
      <c r="B70" s="17" t="s">
        <v>77</v>
      </c>
      <c r="C70" s="171" t="s">
        <v>158</v>
      </c>
      <c r="D70" s="170">
        <v>9.6852299999999989</v>
      </c>
      <c r="E70" s="170">
        <v>45.986750000000008</v>
      </c>
      <c r="F70" s="170">
        <v>0</v>
      </c>
      <c r="G70" s="170">
        <v>0</v>
      </c>
      <c r="H70" s="170">
        <v>0</v>
      </c>
      <c r="I70" s="108">
        <f t="shared" si="6"/>
        <v>55.671980000000005</v>
      </c>
      <c r="L70" s="175"/>
    </row>
    <row r="71" spans="2:12" s="178" customFormat="1" ht="16.5">
      <c r="B71" s="17"/>
      <c r="C71" s="171" t="s">
        <v>159</v>
      </c>
      <c r="D71" s="170">
        <v>0</v>
      </c>
      <c r="E71" s="170">
        <v>0</v>
      </c>
      <c r="F71" s="170">
        <v>74.224000000000004</v>
      </c>
      <c r="G71" s="170">
        <v>0</v>
      </c>
      <c r="H71" s="170">
        <v>0</v>
      </c>
      <c r="I71" s="108">
        <f t="shared" si="6"/>
        <v>74.224000000000004</v>
      </c>
      <c r="L71" s="175"/>
    </row>
    <row r="72" spans="2:12" s="178" customFormat="1" ht="15" customHeight="1">
      <c r="B72" s="175"/>
      <c r="C72" s="172" t="s">
        <v>348</v>
      </c>
      <c r="D72" s="170">
        <v>0</v>
      </c>
      <c r="E72" s="170">
        <v>0</v>
      </c>
      <c r="F72" s="170"/>
      <c r="G72" s="170">
        <v>0</v>
      </c>
      <c r="H72" s="170">
        <v>0</v>
      </c>
      <c r="I72" s="108">
        <f t="shared" si="6"/>
        <v>0</v>
      </c>
      <c r="L72" s="175"/>
    </row>
    <row r="73" spans="2:12" s="178" customFormat="1" ht="15" customHeight="1">
      <c r="B73" s="17" t="s">
        <v>160</v>
      </c>
      <c r="C73" s="171" t="s">
        <v>161</v>
      </c>
      <c r="D73" s="170">
        <v>0</v>
      </c>
      <c r="E73" s="170"/>
      <c r="F73" s="170"/>
      <c r="G73" s="170">
        <v>0</v>
      </c>
      <c r="H73" s="170">
        <v>0</v>
      </c>
      <c r="I73" s="108">
        <f t="shared" si="6"/>
        <v>0</v>
      </c>
      <c r="L73" s="175"/>
    </row>
    <row r="74" spans="2:12" s="178" customFormat="1" ht="15" customHeight="1">
      <c r="B74" s="17"/>
      <c r="C74" s="171" t="s">
        <v>350</v>
      </c>
      <c r="D74" s="170">
        <v>42.383229999999998</v>
      </c>
      <c r="E74" s="170">
        <v>113.82923000000001</v>
      </c>
      <c r="F74" s="170">
        <v>0</v>
      </c>
      <c r="G74" s="170">
        <v>0</v>
      </c>
      <c r="H74" s="170">
        <v>0</v>
      </c>
      <c r="I74" s="108">
        <f t="shared" si="6"/>
        <v>156.21246000000002</v>
      </c>
      <c r="L74" s="175"/>
    </row>
    <row r="75" spans="2:12" s="178" customFormat="1" ht="15" customHeight="1" thickBot="1">
      <c r="B75" s="94" t="s">
        <v>80</v>
      </c>
      <c r="C75" s="176" t="s">
        <v>162</v>
      </c>
      <c r="D75" s="177">
        <v>0</v>
      </c>
      <c r="E75" s="177">
        <v>0</v>
      </c>
      <c r="F75" s="177">
        <v>8.5000000000000006E-2</v>
      </c>
      <c r="G75" s="177">
        <v>0</v>
      </c>
      <c r="H75" s="177">
        <v>0</v>
      </c>
      <c r="I75" s="177">
        <f t="shared" si="6"/>
        <v>8.5000000000000006E-2</v>
      </c>
      <c r="L75" s="175"/>
    </row>
    <row r="76" spans="2:12" s="178" customFormat="1" ht="12.75" customHeight="1">
      <c r="B76" s="183" t="s">
        <v>163</v>
      </c>
      <c r="C76" s="175"/>
      <c r="D76" s="175"/>
      <c r="E76" s="175"/>
      <c r="F76" s="175"/>
      <c r="G76" s="175"/>
      <c r="H76" s="175"/>
      <c r="I76" s="175"/>
      <c r="L76" s="175"/>
    </row>
    <row r="77" spans="2:12" s="178" customFormat="1" ht="12.75" customHeight="1">
      <c r="B77" s="183" t="s">
        <v>338</v>
      </c>
      <c r="C77" s="175"/>
      <c r="D77" s="175"/>
      <c r="E77" s="175"/>
      <c r="F77" s="175"/>
      <c r="G77" s="175"/>
      <c r="H77" s="175"/>
      <c r="I77" s="175"/>
      <c r="L77" s="175"/>
    </row>
    <row r="78" spans="2:12" s="178" customFormat="1" ht="12.75" customHeight="1">
      <c r="B78" s="183" t="s">
        <v>205</v>
      </c>
      <c r="C78" s="175"/>
      <c r="D78" s="108"/>
      <c r="E78" s="108"/>
      <c r="F78" s="175"/>
      <c r="G78" s="175"/>
      <c r="H78" s="175"/>
      <c r="I78" s="175"/>
      <c r="L78" s="175"/>
    </row>
    <row r="79" spans="2:12" s="178" customFormat="1" ht="12.75" customHeight="1">
      <c r="B79" s="183" t="s">
        <v>352</v>
      </c>
      <c r="C79" s="175"/>
      <c r="D79" s="175"/>
      <c r="E79" s="175"/>
      <c r="F79" s="175"/>
      <c r="G79" s="175"/>
      <c r="H79" s="175"/>
      <c r="I79" s="175"/>
      <c r="L79" s="175"/>
    </row>
    <row r="80" spans="2:12" s="178" customFormat="1" ht="12.75" customHeight="1">
      <c r="B80" s="184" t="s">
        <v>84</v>
      </c>
      <c r="C80" s="175"/>
      <c r="D80" s="185"/>
      <c r="E80" s="185"/>
      <c r="F80" s="185"/>
      <c r="G80" s="175"/>
      <c r="H80" s="175"/>
      <c r="I80" s="175"/>
      <c r="L80" s="175"/>
    </row>
    <row r="81" spans="2:12" s="178" customFormat="1">
      <c r="B81" s="175"/>
      <c r="C81" s="175"/>
      <c r="D81" s="175"/>
      <c r="E81" s="175"/>
      <c r="F81" s="175"/>
      <c r="G81" s="175"/>
      <c r="H81" s="175"/>
      <c r="I81" s="186"/>
      <c r="L81" s="175"/>
    </row>
    <row r="82" spans="2:12" s="178" customFormat="1" ht="14.25">
      <c r="B82" s="175"/>
      <c r="C82" s="175"/>
      <c r="D82" s="175"/>
      <c r="E82" s="175"/>
      <c r="F82" s="175"/>
      <c r="G82" s="175"/>
      <c r="H82" s="175"/>
      <c r="I82" s="187"/>
      <c r="L82" s="175"/>
    </row>
    <row r="83" spans="2:12" s="178" customFormat="1" ht="14.25">
      <c r="B83" s="175"/>
      <c r="C83" s="175"/>
      <c r="D83" s="175"/>
      <c r="E83" s="175"/>
      <c r="F83" s="175"/>
      <c r="G83" s="175"/>
      <c r="H83" s="175"/>
      <c r="I83" s="187"/>
      <c r="L83" s="175"/>
    </row>
    <row r="84" spans="2:12" s="178" customFormat="1" ht="14.25">
      <c r="B84" s="175"/>
      <c r="C84" s="175"/>
      <c r="D84" s="175"/>
      <c r="E84" s="175"/>
      <c r="F84" s="175"/>
      <c r="G84" s="175"/>
      <c r="H84" s="175"/>
      <c r="I84" s="187"/>
      <c r="L84" s="175"/>
    </row>
    <row r="85" spans="2:12" s="178" customFormat="1" ht="14.25">
      <c r="B85" s="175"/>
      <c r="C85" s="175"/>
      <c r="D85" s="175"/>
      <c r="E85" s="175"/>
      <c r="F85" s="175"/>
      <c r="G85" s="175"/>
      <c r="H85" s="175"/>
      <c r="I85" s="187"/>
      <c r="L85" s="175"/>
    </row>
    <row r="86" spans="2:12" s="178" customFormat="1" ht="14.25">
      <c r="B86" s="175"/>
      <c r="C86" s="175"/>
      <c r="D86" s="175"/>
      <c r="E86" s="175"/>
      <c r="F86" s="175"/>
      <c r="G86" s="175"/>
      <c r="H86" s="175"/>
      <c r="I86" s="187"/>
      <c r="L86" s="175"/>
    </row>
    <row r="87" spans="2:12" s="178" customFormat="1" ht="14.25">
      <c r="B87" s="175"/>
      <c r="C87" s="175"/>
      <c r="D87" s="175"/>
      <c r="E87" s="175"/>
      <c r="F87" s="175"/>
      <c r="G87" s="175"/>
      <c r="H87" s="175"/>
      <c r="I87" s="187"/>
      <c r="L87" s="175"/>
    </row>
    <row r="88" spans="2:12" s="178" customFormat="1" ht="14.25">
      <c r="B88" s="175"/>
      <c r="C88" s="175"/>
      <c r="D88" s="175"/>
      <c r="E88" s="175"/>
      <c r="F88" s="175"/>
      <c r="G88" s="175"/>
      <c r="H88" s="175"/>
      <c r="I88" s="187"/>
      <c r="L88" s="175"/>
    </row>
    <row r="89" spans="2:12" s="178" customFormat="1" ht="14.25">
      <c r="B89" s="175"/>
      <c r="C89" s="175"/>
      <c r="D89" s="175"/>
      <c r="E89" s="175"/>
      <c r="F89" s="175"/>
      <c r="G89" s="175"/>
      <c r="H89" s="175"/>
      <c r="I89" s="187"/>
      <c r="L89" s="175"/>
    </row>
    <row r="90" spans="2:12" s="178" customFormat="1" ht="14.25">
      <c r="B90" s="175"/>
      <c r="C90" s="175"/>
      <c r="D90" s="175"/>
      <c r="E90" s="175"/>
      <c r="F90" s="175"/>
      <c r="G90" s="175"/>
      <c r="H90" s="175"/>
      <c r="I90" s="187"/>
      <c r="L90" s="175"/>
    </row>
    <row r="91" spans="2:12" s="178" customFormat="1" ht="14.25">
      <c r="B91" s="175"/>
      <c r="C91" s="175"/>
      <c r="D91" s="175"/>
      <c r="E91" s="175"/>
      <c r="F91" s="175"/>
      <c r="G91" s="175"/>
      <c r="H91" s="175"/>
      <c r="I91" s="187"/>
      <c r="L91" s="175"/>
    </row>
    <row r="92" spans="2:12" s="178" customFormat="1" ht="14.25">
      <c r="B92" s="175"/>
      <c r="C92" s="175"/>
      <c r="D92" s="175"/>
      <c r="E92" s="175"/>
      <c r="F92" s="175"/>
      <c r="G92" s="175"/>
      <c r="I92" s="187"/>
      <c r="L92" s="175"/>
    </row>
    <row r="93" spans="2:12" s="178" customFormat="1" ht="14.25">
      <c r="B93" s="175"/>
      <c r="C93" s="175"/>
      <c r="D93" s="175"/>
      <c r="E93" s="175"/>
      <c r="F93" s="175"/>
      <c r="G93" s="175"/>
      <c r="I93" s="187"/>
      <c r="L93" s="175"/>
    </row>
    <row r="94" spans="2:12" s="178" customFormat="1" ht="14.25">
      <c r="B94" s="175"/>
      <c r="C94" s="175"/>
      <c r="D94" s="175"/>
      <c r="E94" s="175"/>
      <c r="F94" s="175"/>
      <c r="G94" s="175"/>
      <c r="I94" s="187"/>
      <c r="L94" s="175"/>
    </row>
    <row r="95" spans="2:12" s="178" customFormat="1" ht="14.25">
      <c r="B95" s="175"/>
      <c r="C95" s="175"/>
      <c r="D95" s="175"/>
      <c r="E95" s="175"/>
      <c r="F95" s="175"/>
      <c r="G95" s="175"/>
      <c r="I95" s="187"/>
      <c r="L95" s="175"/>
    </row>
    <row r="96" spans="2:12" s="178" customFormat="1" ht="14.25">
      <c r="B96" s="175"/>
      <c r="C96" s="175"/>
      <c r="D96" s="175"/>
      <c r="E96" s="175"/>
      <c r="F96" s="175"/>
      <c r="I96" s="187"/>
      <c r="L96" s="175"/>
    </row>
    <row r="97" spans="2:12" s="178" customFormat="1" ht="14.25">
      <c r="B97" s="175"/>
      <c r="C97" s="175"/>
      <c r="D97" s="175"/>
      <c r="E97" s="175"/>
      <c r="F97" s="175"/>
      <c r="I97" s="187"/>
      <c r="L97" s="175"/>
    </row>
    <row r="98" spans="2:12" s="178" customFormat="1" ht="14.25">
      <c r="B98" s="175"/>
      <c r="C98" s="175"/>
      <c r="D98" s="175"/>
      <c r="E98" s="175"/>
      <c r="F98" s="175"/>
      <c r="I98" s="187"/>
      <c r="L98" s="175"/>
    </row>
    <row r="99" spans="2:12" s="178" customFormat="1" ht="14.25">
      <c r="B99" s="175"/>
      <c r="C99" s="175"/>
      <c r="D99" s="175"/>
      <c r="E99" s="175"/>
      <c r="F99" s="175"/>
      <c r="I99" s="187"/>
      <c r="L99" s="175"/>
    </row>
    <row r="100" spans="2:12" s="178" customFormat="1" ht="14.25">
      <c r="B100" s="175"/>
      <c r="C100" s="175"/>
      <c r="D100" s="175"/>
      <c r="E100" s="175"/>
      <c r="F100" s="175"/>
      <c r="I100" s="187"/>
      <c r="L100" s="175"/>
    </row>
    <row r="101" spans="2:12" s="178" customFormat="1" ht="14.25">
      <c r="B101" s="175"/>
      <c r="C101" s="175"/>
      <c r="D101" s="175"/>
      <c r="E101" s="175"/>
      <c r="F101" s="175"/>
      <c r="I101" s="187"/>
      <c r="L101" s="175"/>
    </row>
    <row r="102" spans="2:12" s="178" customFormat="1" ht="14.25">
      <c r="B102" s="175"/>
      <c r="C102" s="175"/>
      <c r="D102" s="175"/>
      <c r="E102" s="175"/>
      <c r="F102" s="175"/>
      <c r="I102" s="187"/>
      <c r="L102" s="175"/>
    </row>
    <row r="103" spans="2:12" s="178" customFormat="1" ht="14.25">
      <c r="B103" s="175"/>
      <c r="C103" s="175"/>
      <c r="D103" s="175"/>
      <c r="E103" s="175"/>
      <c r="F103" s="175"/>
      <c r="I103" s="187"/>
      <c r="L103" s="175"/>
    </row>
    <row r="104" spans="2:12" s="178" customFormat="1" ht="14.25">
      <c r="B104" s="175"/>
      <c r="C104" s="175"/>
      <c r="D104" s="175"/>
      <c r="E104" s="175"/>
      <c r="F104" s="175"/>
      <c r="I104" s="187"/>
      <c r="L104" s="175"/>
    </row>
    <row r="105" spans="2:12" s="178" customFormat="1">
      <c r="B105" s="175"/>
      <c r="C105" s="175"/>
      <c r="D105" s="175"/>
      <c r="E105" s="175"/>
      <c r="F105" s="175"/>
      <c r="I105" s="175"/>
      <c r="L105" s="175"/>
    </row>
    <row r="106" spans="2:12" s="178" customFormat="1">
      <c r="B106" s="175"/>
      <c r="C106" s="175"/>
      <c r="D106" s="175"/>
      <c r="E106" s="175"/>
      <c r="F106" s="175"/>
      <c r="I106" s="175"/>
      <c r="L106" s="175"/>
    </row>
    <row r="107" spans="2:12" s="178" customFormat="1">
      <c r="B107" s="175"/>
      <c r="C107" s="175"/>
      <c r="D107" s="175"/>
      <c r="E107" s="175"/>
      <c r="F107" s="175"/>
      <c r="I107" s="175"/>
      <c r="L107" s="175"/>
    </row>
    <row r="108" spans="2:12" s="178" customFormat="1">
      <c r="B108" s="175"/>
      <c r="C108" s="175"/>
      <c r="D108" s="175"/>
      <c r="E108" s="175"/>
      <c r="F108" s="175"/>
      <c r="I108" s="175"/>
      <c r="L108" s="175"/>
    </row>
    <row r="109" spans="2:12" s="178" customFormat="1">
      <c r="B109" s="175"/>
      <c r="C109" s="175"/>
      <c r="D109" s="175"/>
      <c r="E109" s="175"/>
      <c r="F109" s="175"/>
      <c r="I109" s="175"/>
      <c r="L109" s="175"/>
    </row>
    <row r="110" spans="2:12" s="178" customFormat="1">
      <c r="B110" s="175"/>
      <c r="C110" s="175"/>
      <c r="D110" s="175"/>
      <c r="E110" s="175"/>
      <c r="F110" s="175"/>
      <c r="I110" s="175"/>
      <c r="L110" s="175"/>
    </row>
    <row r="111" spans="2:12" s="178" customFormat="1">
      <c r="B111" s="175"/>
      <c r="C111" s="175"/>
      <c r="D111" s="175"/>
      <c r="E111" s="175"/>
      <c r="F111" s="175"/>
      <c r="I111" s="175"/>
      <c r="L111" s="175"/>
    </row>
    <row r="112" spans="2:12" s="178" customFormat="1">
      <c r="B112" s="175"/>
      <c r="C112" s="175"/>
      <c r="D112" s="175"/>
      <c r="E112" s="175"/>
      <c r="F112" s="175"/>
      <c r="I112" s="175"/>
      <c r="L112" s="175"/>
    </row>
    <row r="113" spans="2:12" s="178" customFormat="1">
      <c r="B113" s="175"/>
      <c r="C113" s="175"/>
      <c r="D113" s="175"/>
      <c r="E113" s="175"/>
      <c r="F113" s="175"/>
      <c r="I113" s="175"/>
      <c r="L113" s="175"/>
    </row>
    <row r="114" spans="2:12">
      <c r="G114" s="178"/>
      <c r="H114" s="178"/>
    </row>
    <row r="115" spans="2:12">
      <c r="G115" s="178"/>
      <c r="H115" s="178"/>
    </row>
    <row r="116" spans="2:12">
      <c r="G116" s="178"/>
      <c r="H116" s="178"/>
    </row>
    <row r="117" spans="2:12">
      <c r="G117" s="178"/>
      <c r="H117" s="178"/>
    </row>
    <row r="118" spans="2:12">
      <c r="G118" s="178"/>
      <c r="H118" s="178"/>
    </row>
    <row r="119" spans="2:12">
      <c r="G119" s="178"/>
      <c r="H119" s="178"/>
    </row>
    <row r="120" spans="2:12">
      <c r="G120" s="178"/>
      <c r="H120" s="178"/>
    </row>
    <row r="121" spans="2:12">
      <c r="G121" s="178"/>
      <c r="H121" s="178"/>
    </row>
  </sheetData>
  <mergeCells count="2">
    <mergeCell ref="B2:I2"/>
    <mergeCell ref="B3:I3"/>
  </mergeCells>
  <pageMargins left="0.7" right="0.7" top="0.75" bottom="0.75" header="0.3" footer="0.3"/>
  <pageSetup paperSize="9" orientation="portrait" r:id="rId1"/>
  <ignoredErrors>
    <ignoredError sqref="I5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="90" zoomScaleNormal="90" workbookViewId="0">
      <pane ySplit="7" topLeftCell="A8" activePane="bottomLeft" state="frozen"/>
      <selection activeCell="G37" sqref="G37"/>
      <selection pane="bottomLeft" activeCell="N55" sqref="N55"/>
    </sheetView>
  </sheetViews>
  <sheetFormatPr baseColWidth="10" defaultColWidth="11.42578125" defaultRowHeight="12"/>
  <cols>
    <col min="1" max="1" width="2.7109375" style="113" customWidth="1"/>
    <col min="2" max="2" width="14.5703125" style="113" customWidth="1"/>
    <col min="3" max="3" width="70.42578125" style="113" customWidth="1"/>
    <col min="4" max="9" width="14.7109375" style="113" customWidth="1"/>
    <col min="10" max="16384" width="11.42578125" style="113"/>
  </cols>
  <sheetData>
    <row r="1" spans="1:9" ht="6.75" customHeight="1">
      <c r="D1" s="188"/>
      <c r="E1" s="188"/>
      <c r="F1" s="114"/>
      <c r="G1" s="114"/>
      <c r="H1" s="114"/>
    </row>
    <row r="2" spans="1:9" ht="12.75">
      <c r="B2" s="223" t="s">
        <v>366</v>
      </c>
      <c r="C2" s="223"/>
      <c r="D2" s="223"/>
      <c r="E2" s="223"/>
      <c r="F2" s="223"/>
      <c r="G2" s="223"/>
      <c r="H2" s="223"/>
      <c r="I2" s="223"/>
    </row>
    <row r="3" spans="1:9" ht="7.5" customHeight="1">
      <c r="B3" s="225"/>
      <c r="C3" s="225"/>
      <c r="D3" s="225"/>
      <c r="E3" s="225"/>
      <c r="F3" s="225"/>
      <c r="G3" s="225"/>
      <c r="H3" s="225"/>
      <c r="I3" s="225"/>
    </row>
    <row r="4" spans="1:9" ht="12.75" thickBot="1">
      <c r="B4" s="224" t="s">
        <v>95</v>
      </c>
      <c r="C4" s="224"/>
      <c r="D4" s="224"/>
      <c r="E4" s="224"/>
      <c r="F4" s="224"/>
      <c r="G4" s="224"/>
      <c r="H4" s="224"/>
      <c r="I4" s="224"/>
    </row>
    <row r="5" spans="1:9" ht="26.25" customHeight="1" thickBot="1">
      <c r="B5" s="190"/>
      <c r="C5" s="191" t="s">
        <v>188</v>
      </c>
      <c r="D5" s="192" t="s">
        <v>189</v>
      </c>
      <c r="E5" s="192" t="s">
        <v>190</v>
      </c>
      <c r="F5" s="192" t="s">
        <v>2</v>
      </c>
      <c r="G5" s="192" t="s">
        <v>3</v>
      </c>
      <c r="H5" s="192" t="s">
        <v>4</v>
      </c>
      <c r="I5" s="193" t="s">
        <v>216</v>
      </c>
    </row>
    <row r="6" spans="1:9" ht="20.100000000000001" customHeight="1" thickBot="1">
      <c r="B6" s="194"/>
      <c r="C6" s="195" t="s">
        <v>353</v>
      </c>
      <c r="D6" s="196">
        <f>+D7+D58</f>
        <v>37590.364805690442</v>
      </c>
      <c r="E6" s="196">
        <f t="shared" ref="E6:I6" si="0">+E7+E58</f>
        <v>48059.710260994805</v>
      </c>
      <c r="F6" s="196">
        <f t="shared" si="0"/>
        <v>14233.9047985834</v>
      </c>
      <c r="G6" s="196">
        <f t="shared" si="0"/>
        <v>2805.0762094689999</v>
      </c>
      <c r="H6" s="196">
        <f t="shared" si="0"/>
        <v>1227.9753153109</v>
      </c>
      <c r="I6" s="196">
        <f t="shared" si="0"/>
        <v>103917.03139004858</v>
      </c>
    </row>
    <row r="7" spans="1:9" s="138" customFormat="1" ht="18" customHeight="1">
      <c r="A7" s="113"/>
      <c r="B7" s="197" t="s">
        <v>98</v>
      </c>
      <c r="C7" s="197" t="s">
        <v>5</v>
      </c>
      <c r="D7" s="198">
        <f>SUM(D8:D57)</f>
        <v>37408.989126690445</v>
      </c>
      <c r="E7" s="198">
        <f t="shared" ref="E7:G7" si="1">SUM(E8:E57)</f>
        <v>47856.658239994802</v>
      </c>
      <c r="F7" s="198">
        <f t="shared" si="1"/>
        <v>12533.3272485834</v>
      </c>
      <c r="G7" s="198">
        <f t="shared" si="1"/>
        <v>2805.0762094689999</v>
      </c>
      <c r="H7" s="198">
        <f>SUM(H8:H57)</f>
        <v>1227.9753153109</v>
      </c>
      <c r="I7" s="198">
        <f>SUM(I8:I57)</f>
        <v>101832.02614004858</v>
      </c>
    </row>
    <row r="8" spans="1:9" ht="15" customHeight="1">
      <c r="B8" s="199" t="s">
        <v>6</v>
      </c>
      <c r="C8" s="200" t="s">
        <v>191</v>
      </c>
      <c r="D8" s="201">
        <v>399.456929</v>
      </c>
      <c r="E8" s="201">
        <v>322.35716599999995</v>
      </c>
      <c r="F8" s="201">
        <v>1489.1198010000001</v>
      </c>
      <c r="G8" s="201">
        <v>0</v>
      </c>
      <c r="H8" s="201">
        <v>0</v>
      </c>
      <c r="I8" s="139">
        <f>SUM(D8:H8)</f>
        <v>2210.933896</v>
      </c>
    </row>
    <row r="9" spans="1:9" ht="15">
      <c r="B9" s="199" t="s">
        <v>99</v>
      </c>
      <c r="C9" s="202" t="s">
        <v>192</v>
      </c>
      <c r="D9" s="201">
        <v>834.20811199999991</v>
      </c>
      <c r="E9" s="201">
        <v>499.85141199999993</v>
      </c>
      <c r="F9" s="201">
        <v>263.28947999999991</v>
      </c>
      <c r="G9" s="201">
        <v>0</v>
      </c>
      <c r="H9" s="201">
        <v>0</v>
      </c>
      <c r="I9" s="139">
        <f t="shared" ref="I9:I57" si="2">SUM(D9:H9)</f>
        <v>1597.3490039999997</v>
      </c>
    </row>
    <row r="10" spans="1:9" ht="15" customHeight="1">
      <c r="B10" s="199" t="s">
        <v>9</v>
      </c>
      <c r="C10" s="202" t="s">
        <v>193</v>
      </c>
      <c r="D10" s="201">
        <v>780.40983284374249</v>
      </c>
      <c r="E10" s="201">
        <v>1292.5643953862575</v>
      </c>
      <c r="F10" s="201">
        <v>19.385019</v>
      </c>
      <c r="G10" s="201">
        <v>17.982567937000002</v>
      </c>
      <c r="H10" s="201">
        <v>0</v>
      </c>
      <c r="I10" s="139">
        <f t="shared" si="2"/>
        <v>2110.3418151669998</v>
      </c>
    </row>
    <row r="11" spans="1:9" ht="15" customHeight="1">
      <c r="B11" s="199"/>
      <c r="C11" s="203" t="s">
        <v>194</v>
      </c>
      <c r="D11" s="201">
        <v>0</v>
      </c>
      <c r="E11" s="201">
        <v>0</v>
      </c>
      <c r="F11" s="201">
        <v>0</v>
      </c>
      <c r="G11" s="201">
        <v>0</v>
      </c>
      <c r="H11" s="201">
        <v>0</v>
      </c>
      <c r="I11" s="139">
        <f t="shared" si="2"/>
        <v>0</v>
      </c>
    </row>
    <row r="12" spans="1:9" ht="15" customHeight="1">
      <c r="B12" s="199" t="s">
        <v>100</v>
      </c>
      <c r="C12" s="200" t="s">
        <v>195</v>
      </c>
      <c r="D12" s="201">
        <v>0</v>
      </c>
      <c r="E12" s="201">
        <v>85.21463</v>
      </c>
      <c r="F12" s="201">
        <v>470.14230999999995</v>
      </c>
      <c r="G12" s="201">
        <v>0</v>
      </c>
      <c r="H12" s="201">
        <v>0</v>
      </c>
      <c r="I12" s="139">
        <f t="shared" si="2"/>
        <v>555.3569399999999</v>
      </c>
    </row>
    <row r="13" spans="1:9" ht="15" customHeight="1">
      <c r="B13" s="199"/>
      <c r="C13" s="200" t="s">
        <v>196</v>
      </c>
      <c r="D13" s="201">
        <v>0</v>
      </c>
      <c r="E13" s="201">
        <v>3254.8057399999998</v>
      </c>
      <c r="F13" s="201">
        <v>21.999929999999999</v>
      </c>
      <c r="G13" s="201">
        <v>0</v>
      </c>
      <c r="H13" s="201">
        <v>0</v>
      </c>
      <c r="I13" s="139">
        <f t="shared" si="2"/>
        <v>3276.8056699999997</v>
      </c>
    </row>
    <row r="14" spans="1:9" ht="15" customHeight="1">
      <c r="B14" s="199"/>
      <c r="C14" s="202" t="s">
        <v>354</v>
      </c>
      <c r="D14" s="201">
        <v>0</v>
      </c>
      <c r="E14" s="201">
        <v>87.145228000000003</v>
      </c>
      <c r="F14" s="201">
        <v>0</v>
      </c>
      <c r="G14" s="201">
        <v>0</v>
      </c>
      <c r="H14" s="201">
        <v>0</v>
      </c>
      <c r="I14" s="139">
        <f t="shared" si="2"/>
        <v>87.145228000000003</v>
      </c>
    </row>
    <row r="15" spans="1:9" ht="15" customHeight="1">
      <c r="B15" s="199" t="s">
        <v>101</v>
      </c>
      <c r="C15" s="202" t="s">
        <v>198</v>
      </c>
      <c r="D15" s="201">
        <v>0</v>
      </c>
      <c r="E15" s="201">
        <v>0</v>
      </c>
      <c r="F15" s="201">
        <v>514.64026999999987</v>
      </c>
      <c r="G15" s="201">
        <v>0</v>
      </c>
      <c r="H15" s="201">
        <v>0</v>
      </c>
      <c r="I15" s="139">
        <f t="shared" si="2"/>
        <v>514.64026999999987</v>
      </c>
    </row>
    <row r="16" spans="1:9" ht="15" customHeight="1">
      <c r="B16" s="199" t="s">
        <v>102</v>
      </c>
      <c r="C16" s="202" t="s">
        <v>199</v>
      </c>
      <c r="D16" s="201">
        <v>0</v>
      </c>
      <c r="E16" s="201">
        <v>0</v>
      </c>
      <c r="F16" s="201">
        <v>0</v>
      </c>
      <c r="G16" s="201">
        <v>0</v>
      </c>
      <c r="H16" s="201">
        <v>0</v>
      </c>
      <c r="I16" s="139">
        <f t="shared" si="2"/>
        <v>0</v>
      </c>
    </row>
    <row r="17" spans="2:9" ht="15" customHeight="1">
      <c r="B17" s="199" t="s">
        <v>18</v>
      </c>
      <c r="C17" s="202" t="s">
        <v>200</v>
      </c>
      <c r="D17" s="201">
        <v>0</v>
      </c>
      <c r="E17" s="201">
        <v>0</v>
      </c>
      <c r="F17" s="201">
        <v>378.54498000000012</v>
      </c>
      <c r="G17" s="201">
        <v>0</v>
      </c>
      <c r="H17" s="201">
        <v>0</v>
      </c>
      <c r="I17" s="139">
        <f t="shared" si="2"/>
        <v>378.54498000000012</v>
      </c>
    </row>
    <row r="18" spans="2:9" ht="15" customHeight="1">
      <c r="B18" s="199"/>
      <c r="C18" s="202" t="s">
        <v>201</v>
      </c>
      <c r="D18" s="201">
        <v>2012.0540000000001</v>
      </c>
      <c r="E18" s="201">
        <v>589.76</v>
      </c>
      <c r="F18" s="201">
        <v>62.593000000000004</v>
      </c>
      <c r="G18" s="201">
        <v>0</v>
      </c>
      <c r="H18" s="201">
        <v>0</v>
      </c>
      <c r="I18" s="139">
        <f t="shared" si="2"/>
        <v>2664.4070000000002</v>
      </c>
    </row>
    <row r="19" spans="2:9" ht="15" customHeight="1">
      <c r="B19" s="199" t="s">
        <v>21</v>
      </c>
      <c r="C19" s="200" t="s">
        <v>202</v>
      </c>
      <c r="D19" s="201">
        <v>27.765810000000002</v>
      </c>
      <c r="E19" s="201">
        <v>25.877099999999999</v>
      </c>
      <c r="F19" s="201">
        <v>5.9889999999999999</v>
      </c>
      <c r="G19" s="201">
        <v>0</v>
      </c>
      <c r="H19" s="201">
        <v>0</v>
      </c>
      <c r="I19" s="139">
        <f t="shared" si="2"/>
        <v>59.631909999999998</v>
      </c>
    </row>
    <row r="20" spans="2:9" ht="15" customHeight="1">
      <c r="B20" s="199"/>
      <c r="C20" s="202" t="s">
        <v>103</v>
      </c>
      <c r="D20" s="201">
        <v>320.6930569999999</v>
      </c>
      <c r="E20" s="201">
        <v>10.04274</v>
      </c>
      <c r="F20" s="201">
        <v>33.924603000000005</v>
      </c>
      <c r="G20" s="201">
        <v>0</v>
      </c>
      <c r="H20" s="201">
        <v>0</v>
      </c>
      <c r="I20" s="139">
        <f t="shared" si="2"/>
        <v>364.66039999999987</v>
      </c>
    </row>
    <row r="21" spans="2:9" ht="15" customHeight="1">
      <c r="B21" s="199"/>
      <c r="C21" s="202" t="s">
        <v>104</v>
      </c>
      <c r="D21" s="201">
        <v>0</v>
      </c>
      <c r="E21" s="201">
        <v>0</v>
      </c>
      <c r="F21" s="201">
        <v>169.73606300000003</v>
      </c>
      <c r="G21" s="201">
        <v>0</v>
      </c>
      <c r="H21" s="201">
        <v>0</v>
      </c>
      <c r="I21" s="139">
        <f t="shared" si="2"/>
        <v>169.73606300000003</v>
      </c>
    </row>
    <row r="22" spans="2:9" ht="15" customHeight="1">
      <c r="B22" s="199"/>
      <c r="C22" s="202" t="s">
        <v>105</v>
      </c>
      <c r="D22" s="201">
        <v>0</v>
      </c>
      <c r="E22" s="201">
        <v>40.878334000000002</v>
      </c>
      <c r="F22" s="201">
        <v>0</v>
      </c>
      <c r="G22" s="201">
        <v>0</v>
      </c>
      <c r="H22" s="201">
        <v>0</v>
      </c>
      <c r="I22" s="139">
        <f t="shared" si="2"/>
        <v>40.878334000000002</v>
      </c>
    </row>
    <row r="23" spans="2:9" ht="15" customHeight="1">
      <c r="B23" s="199"/>
      <c r="C23" s="202" t="s">
        <v>106</v>
      </c>
      <c r="D23" s="201">
        <v>0</v>
      </c>
      <c r="E23" s="201">
        <v>19.027521</v>
      </c>
      <c r="F23" s="201">
        <v>0</v>
      </c>
      <c r="G23" s="201">
        <v>0</v>
      </c>
      <c r="H23" s="201">
        <v>0</v>
      </c>
      <c r="I23" s="139">
        <f t="shared" si="2"/>
        <v>19.027521</v>
      </c>
    </row>
    <row r="24" spans="2:9" ht="15" customHeight="1">
      <c r="B24" s="199" t="s">
        <v>27</v>
      </c>
      <c r="C24" s="202" t="s">
        <v>107</v>
      </c>
      <c r="D24" s="201">
        <v>0</v>
      </c>
      <c r="E24" s="201">
        <v>2439.3449000000005</v>
      </c>
      <c r="F24" s="201">
        <v>0</v>
      </c>
      <c r="G24" s="201">
        <v>0</v>
      </c>
      <c r="H24" s="201">
        <v>0</v>
      </c>
      <c r="I24" s="139">
        <f t="shared" si="2"/>
        <v>2439.3449000000005</v>
      </c>
    </row>
    <row r="25" spans="2:9" ht="15" customHeight="1">
      <c r="B25" s="199" t="s">
        <v>29</v>
      </c>
      <c r="C25" s="202" t="s">
        <v>108</v>
      </c>
      <c r="D25" s="201">
        <v>0</v>
      </c>
      <c r="E25" s="201">
        <v>78.807668000000007</v>
      </c>
      <c r="F25" s="201">
        <v>0</v>
      </c>
      <c r="G25" s="201">
        <v>0</v>
      </c>
      <c r="H25" s="201">
        <v>0</v>
      </c>
      <c r="I25" s="139">
        <f t="shared" si="2"/>
        <v>78.807668000000007</v>
      </c>
    </row>
    <row r="26" spans="2:9" ht="15" customHeight="1">
      <c r="B26" s="199" t="s">
        <v>31</v>
      </c>
      <c r="C26" s="202" t="s">
        <v>109</v>
      </c>
      <c r="D26" s="201">
        <v>0</v>
      </c>
      <c r="E26" s="201">
        <v>0</v>
      </c>
      <c r="F26" s="201">
        <v>7.3049999999999997</v>
      </c>
      <c r="G26" s="201">
        <v>0</v>
      </c>
      <c r="H26" s="201">
        <v>0</v>
      </c>
      <c r="I26" s="139">
        <f t="shared" si="2"/>
        <v>7.3049999999999997</v>
      </c>
    </row>
    <row r="27" spans="2:9" ht="15" customHeight="1">
      <c r="B27" s="199"/>
      <c r="C27" s="202" t="s">
        <v>110</v>
      </c>
      <c r="D27" s="201">
        <v>0</v>
      </c>
      <c r="E27" s="201">
        <v>0</v>
      </c>
      <c r="F27" s="201">
        <v>0</v>
      </c>
      <c r="G27" s="201">
        <v>0</v>
      </c>
      <c r="H27" s="201">
        <v>0</v>
      </c>
      <c r="I27" s="139">
        <f t="shared" si="2"/>
        <v>0</v>
      </c>
    </row>
    <row r="28" spans="2:9" ht="15" customHeight="1">
      <c r="B28" s="199"/>
      <c r="C28" s="202" t="s">
        <v>111</v>
      </c>
      <c r="D28" s="201">
        <v>0</v>
      </c>
      <c r="E28" s="201">
        <v>0</v>
      </c>
      <c r="F28" s="201">
        <v>111.58151300000002</v>
      </c>
      <c r="G28" s="201">
        <v>0</v>
      </c>
      <c r="H28" s="201">
        <v>0</v>
      </c>
      <c r="I28" s="139">
        <f t="shared" si="2"/>
        <v>111.58151300000002</v>
      </c>
    </row>
    <row r="29" spans="2:9" ht="15" customHeight="1">
      <c r="B29" s="199" t="s">
        <v>34</v>
      </c>
      <c r="C29" s="202" t="s">
        <v>112</v>
      </c>
      <c r="D29" s="201">
        <v>0</v>
      </c>
      <c r="E29" s="201">
        <v>0</v>
      </c>
      <c r="F29" s="201">
        <v>8.4870000000000001</v>
      </c>
      <c r="G29" s="201">
        <v>0</v>
      </c>
      <c r="H29" s="201">
        <v>0</v>
      </c>
      <c r="I29" s="139">
        <f t="shared" si="2"/>
        <v>8.4870000000000001</v>
      </c>
    </row>
    <row r="30" spans="2:9" ht="15" customHeight="1">
      <c r="B30" s="199" t="s">
        <v>113</v>
      </c>
      <c r="C30" s="200" t="s">
        <v>114</v>
      </c>
      <c r="D30" s="201">
        <v>0</v>
      </c>
      <c r="E30" s="201">
        <v>21.21979</v>
      </c>
      <c r="F30" s="201">
        <v>0</v>
      </c>
      <c r="G30" s="201">
        <v>0</v>
      </c>
      <c r="H30" s="201">
        <v>0</v>
      </c>
      <c r="I30" s="139">
        <f t="shared" si="2"/>
        <v>21.21979</v>
      </c>
    </row>
    <row r="31" spans="2:9" ht="15" customHeight="1">
      <c r="B31" s="199" t="s">
        <v>115</v>
      </c>
      <c r="C31" s="200" t="s">
        <v>116</v>
      </c>
      <c r="D31" s="201">
        <v>6370.6977027871017</v>
      </c>
      <c r="E31" s="201">
        <v>0</v>
      </c>
      <c r="F31" s="201">
        <v>4383.0902395834</v>
      </c>
      <c r="G31" s="201">
        <v>0</v>
      </c>
      <c r="H31" s="201">
        <v>68.327999179900004</v>
      </c>
      <c r="I31" s="139">
        <f t="shared" si="2"/>
        <v>10822.115941550403</v>
      </c>
    </row>
    <row r="32" spans="2:9" ht="15" customHeight="1">
      <c r="B32" s="199"/>
      <c r="C32" s="202" t="s">
        <v>117</v>
      </c>
      <c r="D32" s="201">
        <v>116.52226900000001</v>
      </c>
      <c r="E32" s="201">
        <v>0</v>
      </c>
      <c r="F32" s="201">
        <v>291.36754400000007</v>
      </c>
      <c r="G32" s="201">
        <v>0</v>
      </c>
      <c r="H32" s="201">
        <v>0</v>
      </c>
      <c r="I32" s="139">
        <f t="shared" si="2"/>
        <v>407.88981300000006</v>
      </c>
    </row>
    <row r="33" spans="2:9" ht="15" customHeight="1">
      <c r="B33" s="199" t="s">
        <v>118</v>
      </c>
      <c r="C33" s="202" t="s">
        <v>119</v>
      </c>
      <c r="D33" s="201">
        <v>642.06406861649998</v>
      </c>
      <c r="E33" s="201">
        <v>0</v>
      </c>
      <c r="F33" s="201">
        <v>0</v>
      </c>
      <c r="G33" s="201">
        <v>0</v>
      </c>
      <c r="H33" s="201">
        <v>93.355773130999992</v>
      </c>
      <c r="I33" s="139">
        <f t="shared" si="2"/>
        <v>735.41984174749996</v>
      </c>
    </row>
    <row r="34" spans="2:9" ht="15" customHeight="1">
      <c r="B34" s="199"/>
      <c r="C34" s="202" t="s">
        <v>120</v>
      </c>
      <c r="D34" s="201">
        <v>12.25963</v>
      </c>
      <c r="E34" s="201">
        <v>0</v>
      </c>
      <c r="F34" s="201">
        <v>0</v>
      </c>
      <c r="G34" s="201">
        <v>0</v>
      </c>
      <c r="H34" s="201">
        <v>0</v>
      </c>
      <c r="I34" s="139">
        <f t="shared" si="2"/>
        <v>12.25963</v>
      </c>
    </row>
    <row r="35" spans="2:9" ht="15" customHeight="1">
      <c r="B35" s="199"/>
      <c r="C35" s="200" t="s">
        <v>121</v>
      </c>
      <c r="D35" s="201">
        <v>0</v>
      </c>
      <c r="E35" s="201">
        <v>144.28007099999999</v>
      </c>
      <c r="F35" s="201">
        <v>0</v>
      </c>
      <c r="G35" s="201">
        <v>0</v>
      </c>
      <c r="H35" s="201">
        <v>0</v>
      </c>
      <c r="I35" s="139">
        <f t="shared" si="2"/>
        <v>144.28007099999999</v>
      </c>
    </row>
    <row r="36" spans="2:9" ht="15" customHeight="1">
      <c r="B36" s="199"/>
      <c r="C36" s="202" t="s">
        <v>122</v>
      </c>
      <c r="D36" s="201">
        <v>26.435513999999998</v>
      </c>
      <c r="E36" s="201">
        <v>0</v>
      </c>
      <c r="F36" s="201">
        <v>0</v>
      </c>
      <c r="G36" s="201">
        <v>0</v>
      </c>
      <c r="H36" s="201">
        <v>0</v>
      </c>
      <c r="I36" s="139">
        <f t="shared" si="2"/>
        <v>26.435513999999998</v>
      </c>
    </row>
    <row r="37" spans="2:9" ht="14.25" customHeight="1">
      <c r="B37" s="199"/>
      <c r="C37" s="202" t="s">
        <v>123</v>
      </c>
      <c r="D37" s="201">
        <v>0</v>
      </c>
      <c r="E37" s="201">
        <v>0</v>
      </c>
      <c r="F37" s="201">
        <v>344.60629299999994</v>
      </c>
      <c r="G37" s="201">
        <v>0</v>
      </c>
      <c r="H37" s="201">
        <v>0</v>
      </c>
      <c r="I37" s="139">
        <f t="shared" si="2"/>
        <v>344.60629299999994</v>
      </c>
    </row>
    <row r="38" spans="2:9" ht="15">
      <c r="B38" s="199" t="s">
        <v>36</v>
      </c>
      <c r="C38" s="202" t="s">
        <v>124</v>
      </c>
      <c r="D38" s="201">
        <v>13629.363839075131</v>
      </c>
      <c r="E38" s="201">
        <v>4057.2854896463377</v>
      </c>
      <c r="F38" s="201">
        <v>0</v>
      </c>
      <c r="G38" s="201">
        <v>9.2311700000000005</v>
      </c>
      <c r="H38" s="201">
        <v>0.13593</v>
      </c>
      <c r="I38" s="139">
        <f t="shared" si="2"/>
        <v>17696.016428721468</v>
      </c>
    </row>
    <row r="39" spans="2:9" ht="15" customHeight="1">
      <c r="B39" s="199"/>
      <c r="C39" s="202" t="s">
        <v>125</v>
      </c>
      <c r="D39" s="201">
        <v>6142.8009394397877</v>
      </c>
      <c r="E39" s="201">
        <v>4804.8689775602124</v>
      </c>
      <c r="F39" s="201">
        <v>0</v>
      </c>
      <c r="G39" s="201">
        <v>2765.7327705319999</v>
      </c>
      <c r="H39" s="201">
        <v>0</v>
      </c>
      <c r="I39" s="139">
        <f t="shared" si="2"/>
        <v>13713.402687532</v>
      </c>
    </row>
    <row r="40" spans="2:9" ht="15" customHeight="1">
      <c r="B40" s="199"/>
      <c r="C40" s="202" t="s">
        <v>203</v>
      </c>
      <c r="D40" s="201">
        <v>0</v>
      </c>
      <c r="E40" s="201">
        <v>2973.0899900000004</v>
      </c>
      <c r="F40" s="201">
        <v>0</v>
      </c>
      <c r="G40" s="201">
        <v>0</v>
      </c>
      <c r="H40" s="201">
        <v>0</v>
      </c>
      <c r="I40" s="139">
        <f t="shared" si="2"/>
        <v>2973.0899900000004</v>
      </c>
    </row>
    <row r="41" spans="2:9" ht="15.75" customHeight="1">
      <c r="B41" s="199" t="s">
        <v>126</v>
      </c>
      <c r="C41" s="202" t="s">
        <v>127</v>
      </c>
      <c r="D41" s="201">
        <v>2111.7695750000007</v>
      </c>
      <c r="E41" s="201">
        <v>569.66192999999987</v>
      </c>
      <c r="F41" s="201">
        <v>0</v>
      </c>
      <c r="G41" s="201">
        <v>0</v>
      </c>
      <c r="H41" s="201">
        <v>0</v>
      </c>
      <c r="I41" s="139">
        <f t="shared" si="2"/>
        <v>2681.4315050000005</v>
      </c>
    </row>
    <row r="42" spans="2:9" ht="15" customHeight="1">
      <c r="B42" s="199"/>
      <c r="C42" s="202" t="s">
        <v>128</v>
      </c>
      <c r="D42" s="201">
        <v>431.09755999999993</v>
      </c>
      <c r="E42" s="201">
        <v>511.69584999999989</v>
      </c>
      <c r="F42" s="201">
        <v>0</v>
      </c>
      <c r="G42" s="201">
        <v>0</v>
      </c>
      <c r="H42" s="201">
        <v>0</v>
      </c>
      <c r="I42" s="139">
        <f t="shared" si="2"/>
        <v>942.79340999999977</v>
      </c>
    </row>
    <row r="43" spans="2:9" ht="15" customHeight="1">
      <c r="B43" s="199" t="s">
        <v>49</v>
      </c>
      <c r="C43" s="202" t="s">
        <v>129</v>
      </c>
      <c r="D43" s="201">
        <v>0</v>
      </c>
      <c r="E43" s="201">
        <v>4211.7571529999996</v>
      </c>
      <c r="F43" s="201">
        <v>0</v>
      </c>
      <c r="G43" s="201">
        <v>0</v>
      </c>
      <c r="H43" s="201">
        <v>0</v>
      </c>
      <c r="I43" s="139">
        <f t="shared" si="2"/>
        <v>4211.7571529999996</v>
      </c>
    </row>
    <row r="44" spans="2:9" ht="15" customHeight="1">
      <c r="B44" s="199" t="s">
        <v>51</v>
      </c>
      <c r="C44" s="202" t="s">
        <v>130</v>
      </c>
      <c r="D44" s="201">
        <v>0</v>
      </c>
      <c r="E44" s="201">
        <v>0</v>
      </c>
      <c r="F44" s="201">
        <v>241.47836200000003</v>
      </c>
      <c r="G44" s="201">
        <v>0</v>
      </c>
      <c r="H44" s="201">
        <v>0</v>
      </c>
      <c r="I44" s="139">
        <f t="shared" si="2"/>
        <v>241.47836200000003</v>
      </c>
    </row>
    <row r="45" spans="2:9" ht="15" customHeight="1">
      <c r="B45" s="199"/>
      <c r="C45" s="202" t="s">
        <v>131</v>
      </c>
      <c r="D45" s="201">
        <v>0</v>
      </c>
      <c r="E45" s="201">
        <v>1557.812942</v>
      </c>
      <c r="F45" s="201">
        <v>1163.4759939999999</v>
      </c>
      <c r="G45" s="201">
        <v>0</v>
      </c>
      <c r="H45" s="201">
        <v>0</v>
      </c>
      <c r="I45" s="139">
        <f t="shared" si="2"/>
        <v>2721.2889359999999</v>
      </c>
    </row>
    <row r="46" spans="2:9" ht="15" customHeight="1">
      <c r="B46" s="199" t="s">
        <v>132</v>
      </c>
      <c r="C46" s="202" t="s">
        <v>133</v>
      </c>
      <c r="D46" s="201">
        <v>1089.6015519999999</v>
      </c>
      <c r="E46" s="201">
        <v>550.52356200000008</v>
      </c>
      <c r="F46" s="201">
        <v>0.43043399999999998</v>
      </c>
      <c r="G46" s="201">
        <v>0</v>
      </c>
      <c r="H46" s="201">
        <v>0</v>
      </c>
      <c r="I46" s="139">
        <f t="shared" si="2"/>
        <v>1640.555548</v>
      </c>
    </row>
    <row r="47" spans="2:9" ht="15" customHeight="1">
      <c r="B47" s="199" t="s">
        <v>134</v>
      </c>
      <c r="C47" s="202" t="s">
        <v>135</v>
      </c>
      <c r="D47" s="201">
        <v>0</v>
      </c>
      <c r="E47" s="201">
        <v>13631.067852999999</v>
      </c>
      <c r="F47" s="201">
        <v>32.472270000000002</v>
      </c>
      <c r="G47" s="201">
        <v>0</v>
      </c>
      <c r="H47" s="201">
        <v>0</v>
      </c>
      <c r="I47" s="139">
        <f t="shared" si="2"/>
        <v>13663.540122999999</v>
      </c>
    </row>
    <row r="48" spans="2:9" ht="15" customHeight="1">
      <c r="B48" s="199" t="s">
        <v>57</v>
      </c>
      <c r="C48" s="202" t="s">
        <v>355</v>
      </c>
      <c r="D48" s="201">
        <v>0</v>
      </c>
      <c r="E48" s="201">
        <v>0</v>
      </c>
      <c r="F48" s="201">
        <v>0</v>
      </c>
      <c r="G48" s="201">
        <v>0</v>
      </c>
      <c r="H48" s="201">
        <v>0</v>
      </c>
      <c r="I48" s="139">
        <f t="shared" si="2"/>
        <v>0</v>
      </c>
    </row>
    <row r="49" spans="2:9" ht="15" customHeight="1">
      <c r="B49" s="199" t="s">
        <v>59</v>
      </c>
      <c r="C49" s="202" t="s">
        <v>136</v>
      </c>
      <c r="D49" s="201">
        <v>1673.8125429999993</v>
      </c>
      <c r="E49" s="201">
        <v>4976.9853629999989</v>
      </c>
      <c r="F49" s="201">
        <v>227.38434500000005</v>
      </c>
      <c r="G49" s="201">
        <v>4.3700999999999997E-2</v>
      </c>
      <c r="H49" s="201">
        <v>69.199120000000008</v>
      </c>
      <c r="I49" s="139">
        <f t="shared" si="2"/>
        <v>6947.4250719999982</v>
      </c>
    </row>
    <row r="50" spans="2:9" ht="15" customHeight="1">
      <c r="B50" s="199" t="s">
        <v>61</v>
      </c>
      <c r="C50" s="202" t="s">
        <v>137</v>
      </c>
      <c r="D50" s="201">
        <v>0</v>
      </c>
      <c r="E50" s="201">
        <v>0</v>
      </c>
      <c r="F50" s="201">
        <v>1792.077</v>
      </c>
      <c r="G50" s="201">
        <v>0</v>
      </c>
      <c r="H50" s="201">
        <v>564.22</v>
      </c>
      <c r="I50" s="139">
        <f t="shared" si="2"/>
        <v>2356.297</v>
      </c>
    </row>
    <row r="51" spans="2:9" ht="15" customHeight="1">
      <c r="B51" s="199" t="s">
        <v>138</v>
      </c>
      <c r="C51" s="202" t="s">
        <v>139</v>
      </c>
      <c r="D51" s="201">
        <v>199.94072335818908</v>
      </c>
      <c r="E51" s="201">
        <v>0</v>
      </c>
      <c r="F51" s="201">
        <v>36.364837999999999</v>
      </c>
      <c r="G51" s="201">
        <v>0</v>
      </c>
      <c r="H51" s="201">
        <v>0</v>
      </c>
      <c r="I51" s="139">
        <f t="shared" si="2"/>
        <v>236.30556135818907</v>
      </c>
    </row>
    <row r="52" spans="2:9" ht="15" customHeight="1">
      <c r="B52" s="199" t="s">
        <v>63</v>
      </c>
      <c r="C52" s="202" t="s">
        <v>140</v>
      </c>
      <c r="D52" s="201">
        <v>0</v>
      </c>
      <c r="E52" s="201">
        <v>0</v>
      </c>
      <c r="F52" s="201">
        <v>350.37200000000001</v>
      </c>
      <c r="G52" s="201">
        <v>0</v>
      </c>
      <c r="H52" s="201">
        <v>250.106212</v>
      </c>
      <c r="I52" s="139">
        <f t="shared" si="2"/>
        <v>600.47821199999998</v>
      </c>
    </row>
    <row r="53" spans="2:9" ht="15" customHeight="1">
      <c r="B53" s="199"/>
      <c r="C53" s="200" t="s">
        <v>141</v>
      </c>
      <c r="D53" s="201">
        <v>233.494</v>
      </c>
      <c r="E53" s="201">
        <v>81.626999999999995</v>
      </c>
      <c r="F53" s="201">
        <v>2.6789999999999998</v>
      </c>
      <c r="G53" s="201">
        <v>0</v>
      </c>
      <c r="H53" s="201">
        <v>2.3E-2</v>
      </c>
      <c r="I53" s="139">
        <f t="shared" si="2"/>
        <v>317.82299999999998</v>
      </c>
    </row>
    <row r="54" spans="2:9" ht="15" customHeight="1">
      <c r="B54" s="199"/>
      <c r="C54" s="200" t="s">
        <v>142</v>
      </c>
      <c r="D54" s="201">
        <v>148.65772956999996</v>
      </c>
      <c r="E54" s="201">
        <v>190.73399740199997</v>
      </c>
      <c r="F54" s="201">
        <v>14.524994000000001</v>
      </c>
      <c r="G54" s="201">
        <v>12.086</v>
      </c>
      <c r="H54" s="201">
        <v>0</v>
      </c>
      <c r="I54" s="139">
        <f t="shared" si="2"/>
        <v>366.00272097199991</v>
      </c>
    </row>
    <row r="55" spans="2:9" ht="15" customHeight="1">
      <c r="B55" s="199"/>
      <c r="C55" s="204" t="s">
        <v>356</v>
      </c>
      <c r="D55" s="201">
        <v>0</v>
      </c>
      <c r="E55" s="201">
        <v>828.37143700000001</v>
      </c>
      <c r="F55" s="201">
        <v>96.265966000000006</v>
      </c>
      <c r="G55" s="201">
        <v>0</v>
      </c>
      <c r="H55" s="201">
        <v>0</v>
      </c>
      <c r="I55" s="139">
        <f t="shared" si="2"/>
        <v>924.63740300000006</v>
      </c>
    </row>
    <row r="56" spans="2:9" ht="15" customHeight="1">
      <c r="B56" s="199"/>
      <c r="C56" s="204" t="s">
        <v>143</v>
      </c>
      <c r="D56" s="201">
        <v>205.88373999999999</v>
      </c>
      <c r="E56" s="201">
        <v>0</v>
      </c>
      <c r="F56" s="201">
        <v>0</v>
      </c>
      <c r="G56" s="201">
        <v>0</v>
      </c>
      <c r="H56" s="201">
        <v>0</v>
      </c>
      <c r="I56" s="139">
        <f t="shared" si="2"/>
        <v>205.88373999999999</v>
      </c>
    </row>
    <row r="57" spans="2:9" ht="15" customHeight="1">
      <c r="B57" s="199" t="s">
        <v>144</v>
      </c>
      <c r="C57" s="200" t="s">
        <v>145</v>
      </c>
      <c r="D57" s="201">
        <v>0</v>
      </c>
      <c r="E57" s="201">
        <v>0</v>
      </c>
      <c r="F57" s="201">
        <v>0</v>
      </c>
      <c r="G57" s="201">
        <v>0</v>
      </c>
      <c r="H57" s="201">
        <v>182.60728100000003</v>
      </c>
      <c r="I57" s="139">
        <f t="shared" si="2"/>
        <v>182.60728100000003</v>
      </c>
    </row>
    <row r="58" spans="2:9" s="150" customFormat="1" ht="18" customHeight="1">
      <c r="B58" s="205"/>
      <c r="C58" s="206" t="s">
        <v>68</v>
      </c>
      <c r="D58" s="207">
        <f>SUM(D59:D77)</f>
        <v>181.37567899999996</v>
      </c>
      <c r="E58" s="207">
        <f t="shared" ref="E58:H58" si="3">SUM(E59:E77)</f>
        <v>203.05202100000002</v>
      </c>
      <c r="F58" s="207">
        <f t="shared" si="3"/>
        <v>1700.57755</v>
      </c>
      <c r="G58" s="207">
        <f t="shared" si="3"/>
        <v>0</v>
      </c>
      <c r="H58" s="207">
        <f t="shared" si="3"/>
        <v>0</v>
      </c>
      <c r="I58" s="207">
        <f>SUM(I59:I77)</f>
        <v>2085.0052499999997</v>
      </c>
    </row>
    <row r="59" spans="2:9" ht="15" customHeight="1">
      <c r="B59" s="199" t="s">
        <v>146</v>
      </c>
      <c r="C59" s="200" t="s">
        <v>147</v>
      </c>
      <c r="D59" s="201">
        <v>0</v>
      </c>
      <c r="E59" s="201">
        <v>0</v>
      </c>
      <c r="F59" s="201">
        <v>0.95620000000000005</v>
      </c>
      <c r="G59" s="201">
        <v>0</v>
      </c>
      <c r="H59" s="201">
        <v>0</v>
      </c>
      <c r="I59" s="139">
        <f>SUM(D59:H59)</f>
        <v>0.95620000000000005</v>
      </c>
    </row>
    <row r="60" spans="2:9" ht="15" customHeight="1">
      <c r="B60" s="199"/>
      <c r="C60" s="200" t="s">
        <v>357</v>
      </c>
      <c r="D60" s="201">
        <v>0</v>
      </c>
      <c r="E60" s="201">
        <v>0</v>
      </c>
      <c r="F60" s="201">
        <v>0</v>
      </c>
      <c r="G60" s="201">
        <v>0</v>
      </c>
      <c r="H60" s="201">
        <v>0</v>
      </c>
      <c r="I60" s="139">
        <f t="shared" ref="I60:I77" si="4">SUM(D60:H60)</f>
        <v>0</v>
      </c>
    </row>
    <row r="61" spans="2:9" ht="15" customHeight="1">
      <c r="B61" s="199"/>
      <c r="C61" s="200" t="s">
        <v>358</v>
      </c>
      <c r="D61" s="201">
        <v>0</v>
      </c>
      <c r="E61" s="201">
        <v>0</v>
      </c>
      <c r="F61" s="201">
        <v>0</v>
      </c>
      <c r="G61" s="201">
        <v>0</v>
      </c>
      <c r="H61" s="201">
        <v>0</v>
      </c>
      <c r="I61" s="139">
        <f t="shared" si="4"/>
        <v>0</v>
      </c>
    </row>
    <row r="62" spans="2:9" ht="15" customHeight="1">
      <c r="B62" s="199" t="s">
        <v>69</v>
      </c>
      <c r="C62" s="200" t="s">
        <v>148</v>
      </c>
      <c r="D62" s="201">
        <v>0</v>
      </c>
      <c r="E62" s="201">
        <v>0</v>
      </c>
      <c r="F62" s="201">
        <v>810.64003999999977</v>
      </c>
      <c r="G62" s="201">
        <v>0</v>
      </c>
      <c r="H62" s="201">
        <v>0</v>
      </c>
      <c r="I62" s="139">
        <f t="shared" si="4"/>
        <v>810.64003999999977</v>
      </c>
    </row>
    <row r="63" spans="2:9" ht="15" customHeight="1">
      <c r="B63" s="199"/>
      <c r="C63" s="202" t="s">
        <v>149</v>
      </c>
      <c r="D63" s="201">
        <v>21.132999999999999</v>
      </c>
      <c r="E63" s="201">
        <v>0.104</v>
      </c>
      <c r="F63" s="201">
        <v>368.00299999999999</v>
      </c>
      <c r="G63" s="201">
        <v>0</v>
      </c>
      <c r="H63" s="201">
        <v>0</v>
      </c>
      <c r="I63" s="139">
        <f t="shared" si="4"/>
        <v>389.24</v>
      </c>
    </row>
    <row r="64" spans="2:9" ht="15" customHeight="1">
      <c r="B64" s="199"/>
      <c r="C64" s="200" t="s">
        <v>150</v>
      </c>
      <c r="D64" s="201">
        <v>3.3710500000000008</v>
      </c>
      <c r="E64" s="201">
        <v>0</v>
      </c>
      <c r="F64" s="201">
        <v>0</v>
      </c>
      <c r="G64" s="201">
        <v>0</v>
      </c>
      <c r="H64" s="201">
        <v>0</v>
      </c>
      <c r="I64" s="139">
        <f t="shared" si="4"/>
        <v>3.3710500000000008</v>
      </c>
    </row>
    <row r="65" spans="2:9" ht="15" customHeight="1">
      <c r="B65" s="199" t="s">
        <v>151</v>
      </c>
      <c r="C65" s="200" t="s">
        <v>359</v>
      </c>
      <c r="D65" s="201">
        <v>0</v>
      </c>
      <c r="E65" s="201">
        <v>0</v>
      </c>
      <c r="F65" s="201">
        <v>0</v>
      </c>
      <c r="G65" s="201">
        <v>0</v>
      </c>
      <c r="H65" s="201">
        <v>0</v>
      </c>
      <c r="I65" s="139">
        <f t="shared" si="4"/>
        <v>0</v>
      </c>
    </row>
    <row r="66" spans="2:9" ht="15" customHeight="1">
      <c r="B66" s="199" t="s">
        <v>152</v>
      </c>
      <c r="C66" s="202" t="s">
        <v>360</v>
      </c>
      <c r="D66" s="201">
        <v>0</v>
      </c>
      <c r="E66" s="201">
        <v>0</v>
      </c>
      <c r="F66" s="201">
        <v>0</v>
      </c>
      <c r="G66" s="201">
        <v>0</v>
      </c>
      <c r="H66" s="201">
        <v>0</v>
      </c>
      <c r="I66" s="139">
        <f t="shared" si="4"/>
        <v>0</v>
      </c>
    </row>
    <row r="67" spans="2:9" ht="15" customHeight="1">
      <c r="B67" s="199" t="s">
        <v>153</v>
      </c>
      <c r="C67" s="202" t="s">
        <v>361</v>
      </c>
      <c r="D67" s="201">
        <v>0</v>
      </c>
      <c r="E67" s="201">
        <v>0</v>
      </c>
      <c r="F67" s="201">
        <v>0.54176999999999997</v>
      </c>
      <c r="G67" s="201">
        <v>0</v>
      </c>
      <c r="H67" s="201">
        <v>0</v>
      </c>
      <c r="I67" s="139">
        <f t="shared" si="4"/>
        <v>0.54176999999999997</v>
      </c>
    </row>
    <row r="68" spans="2:9" ht="15" customHeight="1">
      <c r="B68" s="113" t="s">
        <v>154</v>
      </c>
      <c r="C68" s="202" t="s">
        <v>362</v>
      </c>
      <c r="D68" s="201">
        <v>0</v>
      </c>
      <c r="E68" s="201">
        <v>0</v>
      </c>
      <c r="F68" s="201">
        <v>0</v>
      </c>
      <c r="G68" s="201">
        <v>0</v>
      </c>
      <c r="H68" s="201">
        <v>0</v>
      </c>
      <c r="I68" s="139">
        <f t="shared" si="4"/>
        <v>0</v>
      </c>
    </row>
    <row r="69" spans="2:9" ht="15" customHeight="1">
      <c r="B69" s="113" t="s">
        <v>155</v>
      </c>
      <c r="C69" s="202" t="s">
        <v>363</v>
      </c>
      <c r="D69" s="201">
        <v>0</v>
      </c>
      <c r="E69" s="201">
        <v>0</v>
      </c>
      <c r="F69" s="201">
        <v>379.60528000000011</v>
      </c>
      <c r="G69" s="201">
        <v>0</v>
      </c>
      <c r="H69" s="201">
        <v>0</v>
      </c>
      <c r="I69" s="139">
        <f t="shared" si="4"/>
        <v>379.60528000000011</v>
      </c>
    </row>
    <row r="70" spans="2:9" ht="15" customHeight="1">
      <c r="B70" s="113" t="s">
        <v>156</v>
      </c>
      <c r="C70" s="202" t="s">
        <v>157</v>
      </c>
      <c r="D70" s="201">
        <v>0</v>
      </c>
      <c r="E70" s="201">
        <v>0</v>
      </c>
      <c r="F70" s="201">
        <v>0</v>
      </c>
      <c r="G70" s="201">
        <v>0</v>
      </c>
      <c r="H70" s="201">
        <v>0</v>
      </c>
      <c r="I70" s="139">
        <f t="shared" si="4"/>
        <v>0</v>
      </c>
    </row>
    <row r="71" spans="2:9" ht="15">
      <c r="B71" s="199" t="s">
        <v>77</v>
      </c>
      <c r="C71" s="202" t="s">
        <v>158</v>
      </c>
      <c r="D71" s="201">
        <v>126.60217999999999</v>
      </c>
      <c r="E71" s="201">
        <v>46.209470000000003</v>
      </c>
      <c r="F71" s="201">
        <v>0</v>
      </c>
      <c r="G71" s="201">
        <v>0</v>
      </c>
      <c r="H71" s="201">
        <v>0</v>
      </c>
      <c r="I71" s="139">
        <f t="shared" si="4"/>
        <v>172.81164999999999</v>
      </c>
    </row>
    <row r="72" spans="2:9" ht="15">
      <c r="B72" s="199"/>
      <c r="C72" s="202" t="s">
        <v>159</v>
      </c>
      <c r="D72" s="201">
        <v>0</v>
      </c>
      <c r="E72" s="201">
        <v>0</v>
      </c>
      <c r="F72" s="201">
        <v>124.12</v>
      </c>
      <c r="G72" s="201">
        <v>0</v>
      </c>
      <c r="H72" s="201">
        <v>0</v>
      </c>
      <c r="I72" s="139">
        <f t="shared" si="4"/>
        <v>124.12</v>
      </c>
    </row>
    <row r="73" spans="2:9" ht="15">
      <c r="B73" s="199"/>
      <c r="C73" s="202" t="s">
        <v>364</v>
      </c>
      <c r="D73" s="201">
        <v>1.8259999999999998E-2</v>
      </c>
      <c r="E73" s="201">
        <v>0.41319</v>
      </c>
      <c r="F73" s="201">
        <v>16.347259999999999</v>
      </c>
      <c r="G73" s="201">
        <v>0</v>
      </c>
      <c r="H73" s="201">
        <v>0</v>
      </c>
      <c r="I73" s="139">
        <f t="shared" si="4"/>
        <v>16.77871</v>
      </c>
    </row>
    <row r="74" spans="2:9" ht="15" customHeight="1">
      <c r="C74" s="202" t="s">
        <v>365</v>
      </c>
      <c r="D74" s="201">
        <v>0</v>
      </c>
      <c r="E74" s="201">
        <v>0</v>
      </c>
      <c r="F74" s="201">
        <v>0</v>
      </c>
      <c r="G74" s="201">
        <v>0</v>
      </c>
      <c r="H74" s="201">
        <v>0</v>
      </c>
      <c r="I74" s="139">
        <f t="shared" si="4"/>
        <v>0</v>
      </c>
    </row>
    <row r="75" spans="2:9" ht="15" customHeight="1">
      <c r="B75" s="199" t="s">
        <v>160</v>
      </c>
      <c r="C75" s="202" t="s">
        <v>161</v>
      </c>
      <c r="D75" s="201">
        <v>0</v>
      </c>
      <c r="E75" s="201">
        <v>0</v>
      </c>
      <c r="F75" s="201">
        <v>0</v>
      </c>
      <c r="G75" s="201">
        <v>0</v>
      </c>
      <c r="H75" s="201">
        <v>0</v>
      </c>
      <c r="I75" s="139">
        <f t="shared" si="4"/>
        <v>0</v>
      </c>
    </row>
    <row r="76" spans="2:9" ht="15" customHeight="1">
      <c r="B76" s="199"/>
      <c r="C76" s="202" t="s">
        <v>350</v>
      </c>
      <c r="D76" s="201">
        <v>30.251188999999989</v>
      </c>
      <c r="E76" s="201">
        <v>156.32536100000002</v>
      </c>
      <c r="F76" s="201">
        <v>0</v>
      </c>
      <c r="G76" s="201">
        <v>0</v>
      </c>
      <c r="H76" s="201">
        <v>0</v>
      </c>
      <c r="I76" s="139">
        <f t="shared" si="4"/>
        <v>186.57655</v>
      </c>
    </row>
    <row r="77" spans="2:9" ht="15" customHeight="1" thickBot="1">
      <c r="B77" s="208" t="s">
        <v>80</v>
      </c>
      <c r="C77" s="209" t="s">
        <v>162</v>
      </c>
      <c r="D77" s="210">
        <v>0</v>
      </c>
      <c r="E77" s="210">
        <v>0</v>
      </c>
      <c r="F77" s="210">
        <v>0.36399999999999999</v>
      </c>
      <c r="G77" s="210">
        <v>0</v>
      </c>
      <c r="H77" s="210">
        <v>0</v>
      </c>
      <c r="I77" s="210">
        <f t="shared" si="4"/>
        <v>0.36399999999999999</v>
      </c>
    </row>
    <row r="78" spans="2:9" ht="12.75" customHeight="1">
      <c r="B78" s="156" t="s">
        <v>163</v>
      </c>
    </row>
    <row r="79" spans="2:9" ht="12.75" customHeight="1">
      <c r="B79" s="156" t="s">
        <v>338</v>
      </c>
    </row>
    <row r="80" spans="2:9" ht="12.75" customHeight="1">
      <c r="B80" s="156" t="s">
        <v>205</v>
      </c>
      <c r="D80" s="139"/>
      <c r="E80" s="139"/>
    </row>
    <row r="81" spans="2:9" ht="12.75" customHeight="1">
      <c r="B81" s="156" t="s">
        <v>164</v>
      </c>
    </row>
    <row r="82" spans="2:9" ht="12.75" customHeight="1">
      <c r="B82" s="158" t="s">
        <v>84</v>
      </c>
      <c r="D82" s="159"/>
      <c r="E82" s="159"/>
      <c r="F82" s="159"/>
    </row>
    <row r="83" spans="2:9">
      <c r="I83" s="211"/>
    </row>
    <row r="93" spans="2:9">
      <c r="G93" s="115"/>
    </row>
    <row r="94" spans="2:9">
      <c r="G94" s="115"/>
    </row>
    <row r="95" spans="2:9">
      <c r="G95" s="115"/>
    </row>
    <row r="96" spans="2:9">
      <c r="G96" s="115"/>
    </row>
    <row r="97" spans="7:7">
      <c r="G97" s="115"/>
    </row>
    <row r="98" spans="7:7">
      <c r="G98" s="115"/>
    </row>
    <row r="99" spans="7:7">
      <c r="G99" s="115"/>
    </row>
    <row r="100" spans="7:7">
      <c r="G100" s="115"/>
    </row>
    <row r="101" spans="7:7">
      <c r="G101" s="115"/>
    </row>
    <row r="102" spans="7:7">
      <c r="G102" s="115"/>
    </row>
    <row r="103" spans="7:7">
      <c r="G103" s="115"/>
    </row>
    <row r="104" spans="7:7">
      <c r="G104" s="115"/>
    </row>
    <row r="105" spans="7:7">
      <c r="G105" s="115"/>
    </row>
    <row r="106" spans="7:7">
      <c r="G106" s="115"/>
    </row>
    <row r="107" spans="7:7">
      <c r="G107" s="115"/>
    </row>
    <row r="108" spans="7:7">
      <c r="G108" s="115"/>
    </row>
    <row r="109" spans="7:7">
      <c r="G109" s="115"/>
    </row>
    <row r="110" spans="7:7">
      <c r="G110" s="115"/>
    </row>
    <row r="111" spans="7:7">
      <c r="G111" s="115"/>
    </row>
    <row r="112" spans="7:7">
      <c r="G112" s="115"/>
    </row>
    <row r="113" spans="7:7">
      <c r="G113" s="115"/>
    </row>
    <row r="114" spans="7:7">
      <c r="G114" s="115"/>
    </row>
    <row r="115" spans="7:7">
      <c r="G115" s="115"/>
    </row>
    <row r="116" spans="7:7">
      <c r="G116" s="115"/>
    </row>
    <row r="117" spans="7:7">
      <c r="G117" s="115"/>
    </row>
    <row r="118" spans="7:7">
      <c r="G118" s="115"/>
    </row>
    <row r="119" spans="7:7">
      <c r="G119" s="115"/>
    </row>
    <row r="120" spans="7:7">
      <c r="G120" s="115"/>
    </row>
    <row r="121" spans="7:7">
      <c r="G121" s="115"/>
    </row>
    <row r="122" spans="7:7">
      <c r="G122" s="115"/>
    </row>
  </sheetData>
  <mergeCells count="2">
    <mergeCell ref="B2:I2"/>
    <mergeCell ref="B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3"/>
  <sheetViews>
    <sheetView showGridLines="0" showRowColHeaders="0" tabSelected="1" zoomScaleNormal="100" workbookViewId="0">
      <selection activeCell="K17" sqref="K17"/>
    </sheetView>
  </sheetViews>
  <sheetFormatPr baseColWidth="10" defaultColWidth="11.42578125" defaultRowHeight="12"/>
  <cols>
    <col min="1" max="1" width="2.7109375" style="113" customWidth="1"/>
    <col min="2" max="2" width="14.5703125" style="113" customWidth="1"/>
    <col min="3" max="3" width="60.42578125" style="113" customWidth="1"/>
    <col min="4" max="9" width="13.7109375" style="113" customWidth="1"/>
    <col min="10" max="16384" width="11.42578125" style="113"/>
  </cols>
  <sheetData>
    <row r="1" spans="1:9" ht="10.5" customHeight="1">
      <c r="D1" s="188"/>
      <c r="E1" s="188"/>
      <c r="F1" s="114"/>
      <c r="G1" s="114"/>
      <c r="H1" s="114"/>
    </row>
    <row r="2" spans="1:9" ht="12.75">
      <c r="B2" s="223" t="s">
        <v>367</v>
      </c>
      <c r="C2" s="223"/>
      <c r="D2" s="223"/>
      <c r="E2" s="223"/>
      <c r="F2" s="223"/>
      <c r="G2" s="223"/>
      <c r="H2" s="223"/>
      <c r="I2" s="223"/>
    </row>
    <row r="3" spans="1:9">
      <c r="B3" s="189"/>
      <c r="D3" s="114"/>
      <c r="E3" s="114"/>
      <c r="F3" s="114"/>
      <c r="G3" s="114"/>
      <c r="H3" s="114"/>
    </row>
    <row r="4" spans="1:9" ht="13.5" customHeight="1" thickBot="1">
      <c r="B4" s="224" t="s">
        <v>95</v>
      </c>
      <c r="C4" s="224"/>
      <c r="D4" s="224"/>
      <c r="E4" s="224"/>
      <c r="F4" s="224"/>
      <c r="G4" s="224"/>
      <c r="H4" s="224"/>
      <c r="I4" s="224"/>
    </row>
    <row r="5" spans="1:9" ht="26.25" customHeight="1" thickBot="1">
      <c r="B5" s="190"/>
      <c r="C5" s="191" t="s">
        <v>188</v>
      </c>
      <c r="D5" s="192" t="s">
        <v>189</v>
      </c>
      <c r="E5" s="192" t="s">
        <v>190</v>
      </c>
      <c r="F5" s="192" t="s">
        <v>2</v>
      </c>
      <c r="G5" s="192" t="s">
        <v>3</v>
      </c>
      <c r="H5" s="192" t="s">
        <v>4</v>
      </c>
      <c r="I5" s="193" t="s">
        <v>216</v>
      </c>
    </row>
    <row r="6" spans="1:9" ht="20.100000000000001" customHeight="1" thickBot="1">
      <c r="B6" s="194"/>
      <c r="C6" s="195" t="s">
        <v>353</v>
      </c>
      <c r="D6" s="196">
        <f>+D7+D58</f>
        <v>37656.664428627999</v>
      </c>
      <c r="E6" s="196">
        <f t="shared" ref="E6:I6" si="0">+E7+E58</f>
        <v>50857.550554665999</v>
      </c>
      <c r="F6" s="196">
        <f t="shared" si="0"/>
        <v>15406.949829031497</v>
      </c>
      <c r="G6" s="196">
        <f t="shared" si="0"/>
        <v>4913.9015323500007</v>
      </c>
      <c r="H6" s="196">
        <f t="shared" si="0"/>
        <v>1303.7443894557503</v>
      </c>
      <c r="I6" s="196">
        <f t="shared" si="0"/>
        <v>110138.81073413126</v>
      </c>
    </row>
    <row r="7" spans="1:9" s="138" customFormat="1" ht="18" customHeight="1">
      <c r="A7" s="113"/>
      <c r="B7" s="197" t="s">
        <v>98</v>
      </c>
      <c r="C7" s="197" t="s">
        <v>5</v>
      </c>
      <c r="D7" s="198">
        <f>SUM(D8:D57)</f>
        <v>37590.949631627998</v>
      </c>
      <c r="E7" s="198">
        <f t="shared" ref="E7:I7" si="1">SUM(E8:E57)</f>
        <v>50634.795536665995</v>
      </c>
      <c r="F7" s="198">
        <f t="shared" si="1"/>
        <v>12242.663420592799</v>
      </c>
      <c r="G7" s="198">
        <f t="shared" si="1"/>
        <v>4913.9015323500007</v>
      </c>
      <c r="H7" s="198">
        <f t="shared" si="1"/>
        <v>1291.3645494557502</v>
      </c>
      <c r="I7" s="198">
        <f t="shared" si="1"/>
        <v>106673.67467069256</v>
      </c>
    </row>
    <row r="8" spans="1:9" ht="15" customHeight="1">
      <c r="B8" s="199" t="s">
        <v>6</v>
      </c>
      <c r="C8" s="226" t="s">
        <v>191</v>
      </c>
      <c r="D8" s="201">
        <v>509.15115499999996</v>
      </c>
      <c r="E8" s="201">
        <v>255.84542700000003</v>
      </c>
      <c r="F8" s="201">
        <v>1649.146011</v>
      </c>
      <c r="G8" s="201">
        <v>0</v>
      </c>
      <c r="H8" s="201">
        <v>0</v>
      </c>
      <c r="I8" s="139">
        <f>SUM(D8:H8)</f>
        <v>2414.142593</v>
      </c>
    </row>
    <row r="9" spans="1:9" ht="12.75">
      <c r="B9" s="199" t="s">
        <v>99</v>
      </c>
      <c r="C9" s="227" t="s">
        <v>192</v>
      </c>
      <c r="D9" s="201">
        <v>825.28960500000005</v>
      </c>
      <c r="E9" s="201">
        <v>498.40116399999999</v>
      </c>
      <c r="F9" s="201">
        <v>291.93148999999994</v>
      </c>
      <c r="G9" s="201">
        <v>0</v>
      </c>
      <c r="H9" s="201">
        <v>0</v>
      </c>
      <c r="I9" s="139">
        <f t="shared" ref="I9:I57" si="2">SUM(D9:H9)</f>
        <v>1615.622259</v>
      </c>
    </row>
    <row r="10" spans="1:9" ht="15" customHeight="1">
      <c r="B10" s="199" t="s">
        <v>9</v>
      </c>
      <c r="C10" s="227" t="s">
        <v>193</v>
      </c>
      <c r="D10" s="201">
        <v>869.8873585</v>
      </c>
      <c r="E10" s="201">
        <v>1620.8956124999995</v>
      </c>
      <c r="F10" s="201">
        <v>5.1619149999999996</v>
      </c>
      <c r="G10" s="201">
        <v>4.1115879999999994</v>
      </c>
      <c r="H10" s="201">
        <v>0</v>
      </c>
      <c r="I10" s="139">
        <f t="shared" si="2"/>
        <v>2500.056474</v>
      </c>
    </row>
    <row r="11" spans="1:9" ht="15" customHeight="1">
      <c r="B11" s="199"/>
      <c r="C11" s="228" t="s">
        <v>194</v>
      </c>
      <c r="D11" s="201">
        <v>0</v>
      </c>
      <c r="E11" s="201">
        <v>0</v>
      </c>
      <c r="F11" s="201">
        <v>0</v>
      </c>
      <c r="G11" s="201">
        <v>0</v>
      </c>
      <c r="H11" s="201">
        <v>0</v>
      </c>
      <c r="I11" s="139">
        <f t="shared" si="2"/>
        <v>0</v>
      </c>
    </row>
    <row r="12" spans="1:9" ht="15" customHeight="1">
      <c r="B12" s="199" t="s">
        <v>100</v>
      </c>
      <c r="C12" s="226" t="s">
        <v>195</v>
      </c>
      <c r="D12" s="201">
        <v>9.0302000000000007</v>
      </c>
      <c r="E12" s="201">
        <v>46.213050000000003</v>
      </c>
      <c r="F12" s="201">
        <v>735.1389099999999</v>
      </c>
      <c r="G12" s="201">
        <v>0</v>
      </c>
      <c r="H12" s="201">
        <v>0</v>
      </c>
      <c r="I12" s="139">
        <f t="shared" si="2"/>
        <v>790.38215999999989</v>
      </c>
    </row>
    <row r="13" spans="1:9" ht="15" customHeight="1">
      <c r="B13" s="199"/>
      <c r="C13" s="226" t="s">
        <v>196</v>
      </c>
      <c r="D13" s="201">
        <v>0</v>
      </c>
      <c r="E13" s="201">
        <v>4084.6120699999997</v>
      </c>
      <c r="F13" s="201">
        <v>0</v>
      </c>
      <c r="G13" s="201">
        <v>0</v>
      </c>
      <c r="H13" s="201">
        <v>0</v>
      </c>
      <c r="I13" s="139">
        <f t="shared" si="2"/>
        <v>4084.6120699999997</v>
      </c>
    </row>
    <row r="14" spans="1:9" ht="15" customHeight="1">
      <c r="B14" s="199"/>
      <c r="C14" s="227" t="s">
        <v>354</v>
      </c>
      <c r="D14" s="201">
        <v>0</v>
      </c>
      <c r="E14" s="201">
        <v>30.340479999999999</v>
      </c>
      <c r="F14" s="201">
        <v>0</v>
      </c>
      <c r="G14" s="201">
        <v>0</v>
      </c>
      <c r="H14" s="201">
        <v>0</v>
      </c>
      <c r="I14" s="139">
        <f t="shared" si="2"/>
        <v>30.340479999999999</v>
      </c>
    </row>
    <row r="15" spans="1:9" ht="15" customHeight="1">
      <c r="B15" s="199" t="s">
        <v>101</v>
      </c>
      <c r="C15" s="227" t="s">
        <v>198</v>
      </c>
      <c r="D15" s="201">
        <v>0</v>
      </c>
      <c r="E15" s="201">
        <v>0</v>
      </c>
      <c r="F15" s="201">
        <v>504.77178000000015</v>
      </c>
      <c r="G15" s="201">
        <v>0</v>
      </c>
      <c r="H15" s="201">
        <v>0</v>
      </c>
      <c r="I15" s="139">
        <f t="shared" si="2"/>
        <v>504.77178000000015</v>
      </c>
    </row>
    <row r="16" spans="1:9" ht="15" customHeight="1">
      <c r="B16" s="199" t="s">
        <v>102</v>
      </c>
      <c r="C16" s="227" t="s">
        <v>199</v>
      </c>
      <c r="D16" s="201">
        <v>0</v>
      </c>
      <c r="E16" s="201">
        <v>0</v>
      </c>
      <c r="F16" s="201">
        <v>0</v>
      </c>
      <c r="G16" s="201">
        <v>0</v>
      </c>
      <c r="H16" s="201">
        <v>0</v>
      </c>
      <c r="I16" s="139">
        <f t="shared" si="2"/>
        <v>0</v>
      </c>
    </row>
    <row r="17" spans="2:9" ht="15" customHeight="1">
      <c r="B17" s="199" t="s">
        <v>18</v>
      </c>
      <c r="C17" s="227" t="s">
        <v>200</v>
      </c>
      <c r="D17" s="201">
        <v>0</v>
      </c>
      <c r="E17" s="201">
        <v>0</v>
      </c>
      <c r="F17" s="201">
        <v>383.97688999999991</v>
      </c>
      <c r="G17" s="201">
        <v>0</v>
      </c>
      <c r="H17" s="201">
        <v>0</v>
      </c>
      <c r="I17" s="139">
        <f t="shared" si="2"/>
        <v>383.97688999999991</v>
      </c>
    </row>
    <row r="18" spans="2:9" ht="15" customHeight="1">
      <c r="B18" s="199"/>
      <c r="C18" s="227" t="s">
        <v>201</v>
      </c>
      <c r="D18" s="201">
        <v>1743.3395500000001</v>
      </c>
      <c r="E18" s="201">
        <v>807.05151099999989</v>
      </c>
      <c r="F18" s="201">
        <v>17.815000000000001</v>
      </c>
      <c r="G18" s="201">
        <v>0</v>
      </c>
      <c r="H18" s="201">
        <v>0</v>
      </c>
      <c r="I18" s="139">
        <f t="shared" si="2"/>
        <v>2568.2060610000003</v>
      </c>
    </row>
    <row r="19" spans="2:9" ht="15" customHeight="1">
      <c r="B19" s="199" t="s">
        <v>21</v>
      </c>
      <c r="C19" s="226" t="s">
        <v>202</v>
      </c>
      <c r="D19" s="201">
        <v>6.1219999999999999</v>
      </c>
      <c r="E19" s="201">
        <v>31.074999999999999</v>
      </c>
      <c r="F19" s="201">
        <v>16.600999999999999</v>
      </c>
      <c r="G19" s="201">
        <v>0</v>
      </c>
      <c r="H19" s="201">
        <v>0</v>
      </c>
      <c r="I19" s="139">
        <f t="shared" si="2"/>
        <v>53.798000000000002</v>
      </c>
    </row>
    <row r="20" spans="2:9" ht="15" customHeight="1">
      <c r="B20" s="199"/>
      <c r="C20" s="227" t="s">
        <v>103</v>
      </c>
      <c r="D20" s="201">
        <v>265.56592199999994</v>
      </c>
      <c r="E20" s="201">
        <v>0</v>
      </c>
      <c r="F20" s="201">
        <v>49.531280999999993</v>
      </c>
      <c r="G20" s="201">
        <v>0</v>
      </c>
      <c r="H20" s="201">
        <v>0</v>
      </c>
      <c r="I20" s="139">
        <f t="shared" si="2"/>
        <v>315.09720299999992</v>
      </c>
    </row>
    <row r="21" spans="2:9" ht="15" customHeight="1">
      <c r="B21" s="199"/>
      <c r="C21" s="227" t="s">
        <v>104</v>
      </c>
      <c r="D21" s="201">
        <v>0</v>
      </c>
      <c r="E21" s="201">
        <v>0</v>
      </c>
      <c r="F21" s="201">
        <v>239.88798499999999</v>
      </c>
      <c r="G21" s="201">
        <v>0</v>
      </c>
      <c r="H21" s="201">
        <v>0</v>
      </c>
      <c r="I21" s="139">
        <f t="shared" si="2"/>
        <v>239.88798499999999</v>
      </c>
    </row>
    <row r="22" spans="2:9" ht="15" customHeight="1">
      <c r="B22" s="199"/>
      <c r="C22" s="227" t="s">
        <v>105</v>
      </c>
      <c r="D22" s="201">
        <v>0</v>
      </c>
      <c r="E22" s="201">
        <v>126.307644</v>
      </c>
      <c r="F22" s="201">
        <v>0</v>
      </c>
      <c r="G22" s="201">
        <v>0</v>
      </c>
      <c r="H22" s="201">
        <v>0</v>
      </c>
      <c r="I22" s="139">
        <f t="shared" si="2"/>
        <v>126.307644</v>
      </c>
    </row>
    <row r="23" spans="2:9" ht="15" customHeight="1">
      <c r="B23" s="199"/>
      <c r="C23" s="227" t="s">
        <v>106</v>
      </c>
      <c r="D23" s="201">
        <v>0</v>
      </c>
      <c r="E23" s="201">
        <v>0</v>
      </c>
      <c r="F23" s="201">
        <v>0</v>
      </c>
      <c r="G23" s="201">
        <v>0</v>
      </c>
      <c r="H23" s="201">
        <v>0</v>
      </c>
      <c r="I23" s="139">
        <f t="shared" si="2"/>
        <v>0</v>
      </c>
    </row>
    <row r="24" spans="2:9" ht="15" customHeight="1">
      <c r="B24" s="199" t="s">
        <v>27</v>
      </c>
      <c r="C24" s="227" t="s">
        <v>107</v>
      </c>
      <c r="D24" s="201">
        <v>0</v>
      </c>
      <c r="E24" s="201">
        <v>2657.32375</v>
      </c>
      <c r="F24" s="201">
        <v>0</v>
      </c>
      <c r="G24" s="201">
        <v>0</v>
      </c>
      <c r="H24" s="201">
        <v>0</v>
      </c>
      <c r="I24" s="139">
        <f t="shared" si="2"/>
        <v>2657.32375</v>
      </c>
    </row>
    <row r="25" spans="2:9" ht="15" customHeight="1">
      <c r="B25" s="199" t="s">
        <v>29</v>
      </c>
      <c r="C25" s="227" t="s">
        <v>108</v>
      </c>
      <c r="D25" s="201">
        <v>0</v>
      </c>
      <c r="E25" s="201">
        <v>91.248529000000005</v>
      </c>
      <c r="F25" s="201">
        <v>0</v>
      </c>
      <c r="G25" s="201">
        <v>0</v>
      </c>
      <c r="H25" s="201">
        <v>0</v>
      </c>
      <c r="I25" s="139">
        <f t="shared" si="2"/>
        <v>91.248529000000005</v>
      </c>
    </row>
    <row r="26" spans="2:9" ht="15" customHeight="1">
      <c r="B26" s="199" t="s">
        <v>31</v>
      </c>
      <c r="C26" s="227" t="s">
        <v>109</v>
      </c>
      <c r="D26" s="201">
        <v>0</v>
      </c>
      <c r="E26" s="201">
        <v>0</v>
      </c>
      <c r="F26" s="201">
        <v>6.6</v>
      </c>
      <c r="G26" s="201">
        <v>0</v>
      </c>
      <c r="H26" s="201">
        <v>0</v>
      </c>
      <c r="I26" s="139">
        <f t="shared" si="2"/>
        <v>6.6</v>
      </c>
    </row>
    <row r="27" spans="2:9" ht="15" customHeight="1">
      <c r="B27" s="199"/>
      <c r="C27" s="227" t="s">
        <v>110</v>
      </c>
      <c r="D27" s="201">
        <v>0</v>
      </c>
      <c r="E27" s="201">
        <v>0</v>
      </c>
      <c r="F27" s="201">
        <v>0</v>
      </c>
      <c r="G27" s="201">
        <v>0</v>
      </c>
      <c r="H27" s="201">
        <v>0</v>
      </c>
      <c r="I27" s="139">
        <f t="shared" si="2"/>
        <v>0</v>
      </c>
    </row>
    <row r="28" spans="2:9" ht="15" customHeight="1">
      <c r="B28" s="199"/>
      <c r="C28" s="227" t="s">
        <v>111</v>
      </c>
      <c r="D28" s="201">
        <v>0</v>
      </c>
      <c r="E28" s="201">
        <v>0</v>
      </c>
      <c r="F28" s="201">
        <v>171.02542200000002</v>
      </c>
      <c r="G28" s="201">
        <v>0</v>
      </c>
      <c r="H28" s="201">
        <v>0</v>
      </c>
      <c r="I28" s="139">
        <f t="shared" si="2"/>
        <v>171.02542200000002</v>
      </c>
    </row>
    <row r="29" spans="2:9" ht="15" customHeight="1">
      <c r="B29" s="199" t="s">
        <v>34</v>
      </c>
      <c r="C29" s="227" t="s">
        <v>112</v>
      </c>
      <c r="D29" s="201">
        <v>0</v>
      </c>
      <c r="E29" s="201">
        <v>0</v>
      </c>
      <c r="F29" s="201">
        <v>14.371</v>
      </c>
      <c r="G29" s="201">
        <v>0</v>
      </c>
      <c r="H29" s="201">
        <v>0</v>
      </c>
      <c r="I29" s="139">
        <f t="shared" si="2"/>
        <v>14.371</v>
      </c>
    </row>
    <row r="30" spans="2:9" ht="15" customHeight="1">
      <c r="B30" s="199" t="s">
        <v>113</v>
      </c>
      <c r="C30" s="226" t="s">
        <v>114</v>
      </c>
      <c r="D30" s="201">
        <v>0</v>
      </c>
      <c r="E30" s="201">
        <v>23.378001000000001</v>
      </c>
      <c r="F30" s="201">
        <v>0</v>
      </c>
      <c r="G30" s="201">
        <v>0</v>
      </c>
      <c r="H30" s="201">
        <v>0</v>
      </c>
      <c r="I30" s="139">
        <f t="shared" si="2"/>
        <v>23.378001000000001</v>
      </c>
    </row>
    <row r="31" spans="2:9" ht="15" customHeight="1">
      <c r="B31" s="199" t="s">
        <v>115</v>
      </c>
      <c r="C31" s="226" t="s">
        <v>116</v>
      </c>
      <c r="D31" s="201">
        <v>5525.7869486367899</v>
      </c>
      <c r="E31" s="201">
        <v>0</v>
      </c>
      <c r="F31" s="201">
        <v>3810.2910095927978</v>
      </c>
      <c r="G31" s="201">
        <v>0</v>
      </c>
      <c r="H31" s="201">
        <v>115.03801081220001</v>
      </c>
      <c r="I31" s="139">
        <f t="shared" si="2"/>
        <v>9451.115969041788</v>
      </c>
    </row>
    <row r="32" spans="2:9" ht="15" customHeight="1">
      <c r="B32" s="199"/>
      <c r="C32" s="227" t="s">
        <v>117</v>
      </c>
      <c r="D32" s="201">
        <v>222.00552799999997</v>
      </c>
      <c r="E32" s="201">
        <v>0</v>
      </c>
      <c r="F32" s="201">
        <v>236.72650400000001</v>
      </c>
      <c r="G32" s="201">
        <v>0</v>
      </c>
      <c r="H32" s="201">
        <v>0</v>
      </c>
      <c r="I32" s="139">
        <f t="shared" si="2"/>
        <v>458.732032</v>
      </c>
    </row>
    <row r="33" spans="2:9" ht="15" customHeight="1">
      <c r="B33" s="199" t="s">
        <v>118</v>
      </c>
      <c r="C33" s="227" t="s">
        <v>119</v>
      </c>
      <c r="D33" s="201">
        <v>704.86460823979996</v>
      </c>
      <c r="E33" s="201">
        <v>0</v>
      </c>
      <c r="F33" s="201">
        <v>0</v>
      </c>
      <c r="G33" s="201">
        <v>0</v>
      </c>
      <c r="H33" s="201">
        <v>108.06244764355002</v>
      </c>
      <c r="I33" s="139">
        <f t="shared" si="2"/>
        <v>812.92705588335002</v>
      </c>
    </row>
    <row r="34" spans="2:9" ht="15" customHeight="1">
      <c r="B34" s="199"/>
      <c r="C34" s="227" t="s">
        <v>120</v>
      </c>
      <c r="D34" s="201">
        <v>11.887921</v>
      </c>
      <c r="E34" s="201">
        <v>0</v>
      </c>
      <c r="F34" s="201">
        <v>0</v>
      </c>
      <c r="G34" s="201">
        <v>0</v>
      </c>
      <c r="H34" s="201">
        <v>0</v>
      </c>
      <c r="I34" s="139">
        <f t="shared" si="2"/>
        <v>11.887921</v>
      </c>
    </row>
    <row r="35" spans="2:9" ht="15" customHeight="1">
      <c r="B35" s="199"/>
      <c r="C35" s="226" t="s">
        <v>121</v>
      </c>
      <c r="D35" s="201">
        <v>0</v>
      </c>
      <c r="E35" s="201">
        <v>134.50383199999999</v>
      </c>
      <c r="F35" s="201">
        <v>0</v>
      </c>
      <c r="G35" s="201">
        <v>0</v>
      </c>
      <c r="H35" s="201">
        <v>0</v>
      </c>
      <c r="I35" s="139">
        <f t="shared" si="2"/>
        <v>134.50383199999999</v>
      </c>
    </row>
    <row r="36" spans="2:9" ht="15" customHeight="1">
      <c r="B36" s="199"/>
      <c r="C36" s="227" t="s">
        <v>122</v>
      </c>
      <c r="D36" s="201">
        <v>30.723074000000004</v>
      </c>
      <c r="E36" s="201">
        <v>0</v>
      </c>
      <c r="F36" s="201">
        <v>0</v>
      </c>
      <c r="G36" s="201">
        <v>0</v>
      </c>
      <c r="H36" s="201">
        <v>0</v>
      </c>
      <c r="I36" s="139">
        <f t="shared" si="2"/>
        <v>30.723074000000004</v>
      </c>
    </row>
    <row r="37" spans="2:9" ht="14.25" customHeight="1">
      <c r="B37" s="199"/>
      <c r="C37" s="227" t="s">
        <v>123</v>
      </c>
      <c r="D37" s="201">
        <v>0</v>
      </c>
      <c r="E37" s="201">
        <v>0</v>
      </c>
      <c r="F37" s="201">
        <v>477.74799299999995</v>
      </c>
      <c r="G37" s="201">
        <v>0</v>
      </c>
      <c r="H37" s="201">
        <v>0</v>
      </c>
      <c r="I37" s="139">
        <f t="shared" si="2"/>
        <v>477.74799299999995</v>
      </c>
    </row>
    <row r="38" spans="2:9" ht="12.75">
      <c r="B38" s="199" t="s">
        <v>36</v>
      </c>
      <c r="C38" s="227" t="s">
        <v>124</v>
      </c>
      <c r="D38" s="201">
        <v>14214.148437321723</v>
      </c>
      <c r="E38" s="201">
        <v>3329.4695963159993</v>
      </c>
      <c r="F38" s="201">
        <v>0</v>
      </c>
      <c r="G38" s="201">
        <v>1560.1535471000002</v>
      </c>
      <c r="H38" s="201">
        <v>0.42171199999999998</v>
      </c>
      <c r="I38" s="139">
        <f t="shared" si="2"/>
        <v>19104.19329273772</v>
      </c>
    </row>
    <row r="39" spans="2:9" ht="15" customHeight="1">
      <c r="B39" s="199"/>
      <c r="C39" s="227" t="s">
        <v>125</v>
      </c>
      <c r="D39" s="201">
        <v>6307.6760391899998</v>
      </c>
      <c r="E39" s="201">
        <v>5030.3957103499997</v>
      </c>
      <c r="F39" s="201">
        <v>0</v>
      </c>
      <c r="G39" s="201">
        <v>3347.71784725</v>
      </c>
      <c r="H39" s="201">
        <v>0</v>
      </c>
      <c r="I39" s="139">
        <f t="shared" si="2"/>
        <v>14685.789596789999</v>
      </c>
    </row>
    <row r="40" spans="2:9" ht="38.25">
      <c r="B40" s="199"/>
      <c r="C40" s="230" t="s">
        <v>203</v>
      </c>
      <c r="D40" s="201">
        <v>0</v>
      </c>
      <c r="E40" s="201">
        <v>2897.2054500000008</v>
      </c>
      <c r="F40" s="201">
        <v>0</v>
      </c>
      <c r="G40" s="201">
        <v>0</v>
      </c>
      <c r="H40" s="201">
        <v>0</v>
      </c>
      <c r="I40" s="139">
        <f t="shared" si="2"/>
        <v>2897.2054500000008</v>
      </c>
    </row>
    <row r="41" spans="2:9" ht="15.75" customHeight="1">
      <c r="B41" s="199" t="s">
        <v>126</v>
      </c>
      <c r="C41" s="227" t="s">
        <v>127</v>
      </c>
      <c r="D41" s="201">
        <v>2242.4543730999999</v>
      </c>
      <c r="E41" s="201">
        <v>632.57173999999998</v>
      </c>
      <c r="F41" s="201">
        <v>0</v>
      </c>
      <c r="G41" s="201">
        <v>0</v>
      </c>
      <c r="H41" s="201">
        <v>0</v>
      </c>
      <c r="I41" s="139">
        <f t="shared" si="2"/>
        <v>2875.0261130999997</v>
      </c>
    </row>
    <row r="42" spans="2:9" ht="15" customHeight="1">
      <c r="B42" s="199"/>
      <c r="C42" s="227" t="s">
        <v>128</v>
      </c>
      <c r="D42" s="201">
        <v>602.18985999999984</v>
      </c>
      <c r="E42" s="201">
        <v>928.34401000000003</v>
      </c>
      <c r="F42" s="201">
        <v>0</v>
      </c>
      <c r="G42" s="201">
        <v>0</v>
      </c>
      <c r="H42" s="201">
        <v>0</v>
      </c>
      <c r="I42" s="139">
        <f t="shared" si="2"/>
        <v>1530.5338699999998</v>
      </c>
    </row>
    <row r="43" spans="2:9" ht="15" customHeight="1">
      <c r="B43" s="199" t="s">
        <v>49</v>
      </c>
      <c r="C43" s="227" t="s">
        <v>129</v>
      </c>
      <c r="D43" s="201">
        <v>0</v>
      </c>
      <c r="E43" s="201">
        <v>3851.2996450000001</v>
      </c>
      <c r="F43" s="201">
        <v>0</v>
      </c>
      <c r="G43" s="201">
        <v>0</v>
      </c>
      <c r="H43" s="201">
        <v>0</v>
      </c>
      <c r="I43" s="139">
        <f t="shared" si="2"/>
        <v>3851.2996450000001</v>
      </c>
    </row>
    <row r="44" spans="2:9" ht="15" customHeight="1">
      <c r="B44" s="199" t="s">
        <v>51</v>
      </c>
      <c r="C44" s="227" t="s">
        <v>130</v>
      </c>
      <c r="D44" s="201">
        <v>0</v>
      </c>
      <c r="E44" s="201">
        <v>0</v>
      </c>
      <c r="F44" s="201">
        <v>316.29918099999998</v>
      </c>
      <c r="G44" s="201">
        <v>0</v>
      </c>
      <c r="H44" s="201">
        <v>0</v>
      </c>
      <c r="I44" s="139">
        <f t="shared" si="2"/>
        <v>316.29918099999998</v>
      </c>
    </row>
    <row r="45" spans="2:9" ht="15" customHeight="1">
      <c r="B45" s="199"/>
      <c r="C45" s="227" t="s">
        <v>131</v>
      </c>
      <c r="D45" s="201">
        <v>8.3883050000000008</v>
      </c>
      <c r="E45" s="201">
        <v>1399.9198100000001</v>
      </c>
      <c r="F45" s="201">
        <v>1020.172255</v>
      </c>
      <c r="G45" s="201">
        <v>0</v>
      </c>
      <c r="H45" s="201">
        <v>0</v>
      </c>
      <c r="I45" s="139">
        <f t="shared" si="2"/>
        <v>2428.4803700000002</v>
      </c>
    </row>
    <row r="46" spans="2:9" ht="15" customHeight="1">
      <c r="B46" s="199" t="s">
        <v>132</v>
      </c>
      <c r="C46" s="227" t="s">
        <v>133</v>
      </c>
      <c r="D46" s="201">
        <v>1105.0421929999995</v>
      </c>
      <c r="E46" s="201">
        <v>576.69239399999981</v>
      </c>
      <c r="F46" s="201">
        <v>0</v>
      </c>
      <c r="G46" s="201">
        <v>0</v>
      </c>
      <c r="H46" s="201">
        <v>0</v>
      </c>
      <c r="I46" s="139">
        <f t="shared" si="2"/>
        <v>1681.7345869999995</v>
      </c>
    </row>
    <row r="47" spans="2:9" ht="15" customHeight="1">
      <c r="B47" s="199" t="s">
        <v>134</v>
      </c>
      <c r="C47" s="227" t="s">
        <v>135</v>
      </c>
      <c r="D47" s="201">
        <v>0</v>
      </c>
      <c r="E47" s="201">
        <v>15480.118829999996</v>
      </c>
      <c r="F47" s="201">
        <v>25.425169999999998</v>
      </c>
      <c r="G47" s="201">
        <v>0</v>
      </c>
      <c r="H47" s="201">
        <v>0</v>
      </c>
      <c r="I47" s="139">
        <f t="shared" si="2"/>
        <v>15505.543999999996</v>
      </c>
    </row>
    <row r="48" spans="2:9" ht="15" customHeight="1">
      <c r="B48" s="199" t="s">
        <v>57</v>
      </c>
      <c r="C48" s="227" t="s">
        <v>206</v>
      </c>
      <c r="D48" s="201">
        <v>0</v>
      </c>
      <c r="E48" s="201">
        <v>0</v>
      </c>
      <c r="F48" s="201">
        <v>0</v>
      </c>
      <c r="G48" s="201">
        <v>0</v>
      </c>
      <c r="H48" s="201">
        <v>0</v>
      </c>
      <c r="I48" s="139">
        <f t="shared" si="2"/>
        <v>0</v>
      </c>
    </row>
    <row r="49" spans="2:11" ht="15" customHeight="1">
      <c r="B49" s="199" t="s">
        <v>59</v>
      </c>
      <c r="C49" s="227" t="s">
        <v>136</v>
      </c>
      <c r="D49" s="201">
        <v>1809.4794930000003</v>
      </c>
      <c r="E49" s="201">
        <v>4956.7468285000004</v>
      </c>
      <c r="F49" s="201">
        <v>328.72369199999991</v>
      </c>
      <c r="G49" s="201">
        <v>1.91855</v>
      </c>
      <c r="H49" s="201">
        <v>78.037645999999995</v>
      </c>
      <c r="I49" s="139">
        <f t="shared" si="2"/>
        <v>7174.9062094999999</v>
      </c>
    </row>
    <row r="50" spans="2:11" ht="15" customHeight="1">
      <c r="B50" s="199" t="s">
        <v>61</v>
      </c>
      <c r="C50" s="227" t="s">
        <v>137</v>
      </c>
      <c r="D50" s="201">
        <v>0</v>
      </c>
      <c r="E50" s="201">
        <v>0</v>
      </c>
      <c r="F50" s="201">
        <v>1510.80638</v>
      </c>
      <c r="G50" s="201">
        <v>0</v>
      </c>
      <c r="H50" s="201">
        <v>589.23906000000011</v>
      </c>
      <c r="I50" s="139">
        <f t="shared" si="2"/>
        <v>2100.0454399999999</v>
      </c>
    </row>
    <row r="51" spans="2:11" ht="15" customHeight="1">
      <c r="B51" s="199" t="s">
        <v>138</v>
      </c>
      <c r="C51" s="227" t="s">
        <v>139</v>
      </c>
      <c r="D51" s="201">
        <v>184.77150514970239</v>
      </c>
      <c r="E51" s="201">
        <v>0</v>
      </c>
      <c r="F51" s="201">
        <v>7.7820690000000008</v>
      </c>
      <c r="G51" s="201">
        <v>0</v>
      </c>
      <c r="H51" s="201">
        <v>0</v>
      </c>
      <c r="I51" s="139">
        <f t="shared" si="2"/>
        <v>192.5535741497024</v>
      </c>
    </row>
    <row r="52" spans="2:11" ht="15" customHeight="1">
      <c r="B52" s="199" t="s">
        <v>63</v>
      </c>
      <c r="C52" s="227" t="s">
        <v>140</v>
      </c>
      <c r="D52" s="201">
        <v>0</v>
      </c>
      <c r="E52" s="201">
        <v>0</v>
      </c>
      <c r="F52" s="201">
        <v>302.28601000000003</v>
      </c>
      <c r="G52" s="201">
        <v>0</v>
      </c>
      <c r="H52" s="201">
        <v>159.303</v>
      </c>
      <c r="I52" s="139">
        <f t="shared" si="2"/>
        <v>461.58901000000003</v>
      </c>
    </row>
    <row r="53" spans="2:11" ht="15" customHeight="1">
      <c r="B53" s="199"/>
      <c r="C53" s="226" t="s">
        <v>141</v>
      </c>
      <c r="D53" s="201">
        <v>243.13399999999999</v>
      </c>
      <c r="E53" s="201">
        <v>61.536000000000001</v>
      </c>
      <c r="F53" s="201">
        <v>4.7549999999999999</v>
      </c>
      <c r="G53" s="201">
        <v>0</v>
      </c>
      <c r="H53" s="201">
        <v>22.097999999999999</v>
      </c>
      <c r="I53" s="139">
        <f t="shared" si="2"/>
        <v>331.52299999999997</v>
      </c>
    </row>
    <row r="54" spans="2:11" ht="15" customHeight="1">
      <c r="B54" s="199"/>
      <c r="C54" s="226" t="s">
        <v>142</v>
      </c>
      <c r="D54" s="201">
        <v>116.93551548999999</v>
      </c>
      <c r="E54" s="201">
        <v>293.601427</v>
      </c>
      <c r="F54" s="201">
        <v>0</v>
      </c>
      <c r="G54" s="201">
        <v>0</v>
      </c>
      <c r="H54" s="201">
        <v>0</v>
      </c>
      <c r="I54" s="139">
        <f t="shared" si="2"/>
        <v>410.53694249</v>
      </c>
    </row>
    <row r="55" spans="2:11" ht="15" customHeight="1">
      <c r="B55" s="199"/>
      <c r="C55" s="229" t="s">
        <v>356</v>
      </c>
      <c r="D55" s="201">
        <v>0</v>
      </c>
      <c r="E55" s="201">
        <v>789.69802500000003</v>
      </c>
      <c r="F55" s="201">
        <v>110.963204</v>
      </c>
      <c r="G55" s="201">
        <v>0</v>
      </c>
      <c r="H55" s="201">
        <v>0</v>
      </c>
      <c r="I55" s="139">
        <f t="shared" si="2"/>
        <v>900.66122900000005</v>
      </c>
    </row>
    <row r="56" spans="2:11" ht="15" customHeight="1">
      <c r="B56" s="199"/>
      <c r="C56" s="229" t="s">
        <v>143</v>
      </c>
      <c r="D56" s="201">
        <v>33.076039999999999</v>
      </c>
      <c r="E56" s="201">
        <v>0</v>
      </c>
      <c r="F56" s="201">
        <v>4.7262690000000003</v>
      </c>
      <c r="G56" s="201">
        <v>0</v>
      </c>
      <c r="H56" s="201">
        <v>0</v>
      </c>
      <c r="I56" s="139">
        <f t="shared" si="2"/>
        <v>37.802309000000001</v>
      </c>
    </row>
    <row r="57" spans="2:11" ht="15" customHeight="1">
      <c r="B57" s="199" t="s">
        <v>144</v>
      </c>
      <c r="C57" s="226" t="s">
        <v>145</v>
      </c>
      <c r="D57" s="201">
        <v>0</v>
      </c>
      <c r="E57" s="201">
        <v>0</v>
      </c>
      <c r="F57" s="201">
        <v>0</v>
      </c>
      <c r="G57" s="201">
        <v>0</v>
      </c>
      <c r="H57" s="201">
        <v>219.16467300000002</v>
      </c>
      <c r="I57" s="139">
        <f t="shared" si="2"/>
        <v>219.16467300000002</v>
      </c>
    </row>
    <row r="58" spans="2:11" s="150" customFormat="1" ht="18" customHeight="1">
      <c r="B58" s="205"/>
      <c r="C58" s="205" t="s">
        <v>68</v>
      </c>
      <c r="D58" s="207">
        <f>SUM(D59:D77)</f>
        <v>65.714797000000004</v>
      </c>
      <c r="E58" s="207">
        <f t="shared" ref="E58:I58" si="3">SUM(E59:E77)</f>
        <v>222.75501800000004</v>
      </c>
      <c r="F58" s="207">
        <f t="shared" si="3"/>
        <v>3164.2864084386988</v>
      </c>
      <c r="G58" s="207">
        <f t="shared" si="3"/>
        <v>0</v>
      </c>
      <c r="H58" s="207">
        <f t="shared" si="3"/>
        <v>12.379839999999996</v>
      </c>
      <c r="I58" s="207">
        <f t="shared" si="3"/>
        <v>3465.1360634386988</v>
      </c>
      <c r="J58" s="113"/>
      <c r="K58" s="113"/>
    </row>
    <row r="59" spans="2:11" ht="15" customHeight="1">
      <c r="B59" s="199" t="s">
        <v>146</v>
      </c>
      <c r="C59" s="226" t="s">
        <v>147</v>
      </c>
      <c r="D59" s="201">
        <v>0</v>
      </c>
      <c r="E59" s="201">
        <v>0</v>
      </c>
      <c r="F59" s="201">
        <v>4.8756700000000004</v>
      </c>
      <c r="G59" s="201">
        <v>0</v>
      </c>
      <c r="H59" s="201">
        <v>0</v>
      </c>
      <c r="I59" s="139">
        <f>SUM(D59:H59)</f>
        <v>4.8756700000000004</v>
      </c>
    </row>
    <row r="60" spans="2:11" ht="15" customHeight="1">
      <c r="B60" s="199"/>
      <c r="C60" s="226" t="s">
        <v>207</v>
      </c>
      <c r="D60" s="201">
        <v>0</v>
      </c>
      <c r="E60" s="201">
        <v>0</v>
      </c>
      <c r="F60" s="201">
        <v>0</v>
      </c>
      <c r="G60" s="201">
        <v>0</v>
      </c>
      <c r="H60" s="201">
        <v>0</v>
      </c>
      <c r="I60" s="139">
        <f t="shared" ref="I60:I77" si="4">SUM(D60:H60)</f>
        <v>0</v>
      </c>
    </row>
    <row r="61" spans="2:11" ht="15" customHeight="1">
      <c r="B61" s="199"/>
      <c r="C61" s="226" t="s">
        <v>208</v>
      </c>
      <c r="D61" s="201">
        <v>0</v>
      </c>
      <c r="E61" s="201">
        <v>0</v>
      </c>
      <c r="F61" s="201">
        <v>0</v>
      </c>
      <c r="G61" s="201">
        <v>0</v>
      </c>
      <c r="H61" s="201">
        <v>0</v>
      </c>
      <c r="I61" s="139">
        <f t="shared" si="4"/>
        <v>0</v>
      </c>
    </row>
    <row r="62" spans="2:11" ht="15" customHeight="1">
      <c r="B62" s="199" t="s">
        <v>69</v>
      </c>
      <c r="C62" s="226" t="s">
        <v>148</v>
      </c>
      <c r="D62" s="201">
        <v>0</v>
      </c>
      <c r="E62" s="201">
        <v>0</v>
      </c>
      <c r="F62" s="201">
        <v>2209.6413699999998</v>
      </c>
      <c r="G62" s="201">
        <v>0</v>
      </c>
      <c r="H62" s="201">
        <v>0</v>
      </c>
      <c r="I62" s="139">
        <f t="shared" si="4"/>
        <v>2209.6413699999998</v>
      </c>
    </row>
    <row r="63" spans="2:11" ht="15" customHeight="1">
      <c r="B63" s="199"/>
      <c r="C63" s="227" t="s">
        <v>149</v>
      </c>
      <c r="D63" s="201">
        <v>29.977</v>
      </c>
      <c r="E63" s="201">
        <v>5.6210000000000004</v>
      </c>
      <c r="F63" s="201">
        <v>300.97300000000001</v>
      </c>
      <c r="G63" s="201">
        <v>0</v>
      </c>
      <c r="H63" s="201">
        <v>0</v>
      </c>
      <c r="I63" s="139">
        <f t="shared" si="4"/>
        <v>336.57100000000003</v>
      </c>
    </row>
    <row r="64" spans="2:11" ht="15" customHeight="1">
      <c r="B64" s="199"/>
      <c r="C64" s="226" t="s">
        <v>150</v>
      </c>
      <c r="D64" s="201">
        <v>3.88991</v>
      </c>
      <c r="E64" s="201">
        <v>0</v>
      </c>
      <c r="F64" s="201">
        <v>0</v>
      </c>
      <c r="G64" s="201">
        <v>0</v>
      </c>
      <c r="H64" s="201">
        <v>0</v>
      </c>
      <c r="I64" s="139">
        <f t="shared" si="4"/>
        <v>3.88991</v>
      </c>
    </row>
    <row r="65" spans="2:9" ht="15" customHeight="1">
      <c r="B65" s="199" t="s">
        <v>151</v>
      </c>
      <c r="C65" s="226" t="s">
        <v>209</v>
      </c>
      <c r="D65" s="201">
        <v>0</v>
      </c>
      <c r="E65" s="201">
        <v>0</v>
      </c>
      <c r="F65" s="201">
        <v>3.1301340847917536</v>
      </c>
      <c r="G65" s="201">
        <v>0</v>
      </c>
      <c r="H65" s="201">
        <v>0</v>
      </c>
      <c r="I65" s="139">
        <f t="shared" si="4"/>
        <v>3.1301340847917536</v>
      </c>
    </row>
    <row r="66" spans="2:9" ht="15" customHeight="1">
      <c r="B66" s="199" t="s">
        <v>152</v>
      </c>
      <c r="C66" s="227" t="s">
        <v>210</v>
      </c>
      <c r="D66" s="201">
        <v>0</v>
      </c>
      <c r="E66" s="201">
        <v>0</v>
      </c>
      <c r="F66" s="201">
        <v>1.199674353907588</v>
      </c>
      <c r="G66" s="201">
        <v>0</v>
      </c>
      <c r="H66" s="201">
        <v>0</v>
      </c>
      <c r="I66" s="139">
        <f t="shared" si="4"/>
        <v>1.199674353907588</v>
      </c>
    </row>
    <row r="67" spans="2:9" ht="15" customHeight="1">
      <c r="B67" s="199" t="s">
        <v>153</v>
      </c>
      <c r="C67" s="227" t="s">
        <v>211</v>
      </c>
      <c r="D67" s="201">
        <v>0</v>
      </c>
      <c r="E67" s="201">
        <v>0</v>
      </c>
      <c r="F67" s="201">
        <v>0.81686999999999987</v>
      </c>
      <c r="G67" s="201">
        <v>0</v>
      </c>
      <c r="H67" s="201">
        <v>0</v>
      </c>
      <c r="I67" s="139">
        <f t="shared" si="4"/>
        <v>0.81686999999999987</v>
      </c>
    </row>
    <row r="68" spans="2:9" ht="15" customHeight="1">
      <c r="B68" s="113" t="s">
        <v>154</v>
      </c>
      <c r="C68" s="227" t="s">
        <v>368</v>
      </c>
      <c r="D68" s="201">
        <v>0</v>
      </c>
      <c r="E68" s="201">
        <v>0</v>
      </c>
      <c r="F68" s="201">
        <v>0</v>
      </c>
      <c r="G68" s="201">
        <v>0</v>
      </c>
      <c r="H68" s="201">
        <v>0</v>
      </c>
      <c r="I68" s="139">
        <f t="shared" si="4"/>
        <v>0</v>
      </c>
    </row>
    <row r="69" spans="2:9" ht="15" customHeight="1">
      <c r="B69" s="113" t="s">
        <v>155</v>
      </c>
      <c r="C69" s="227" t="s">
        <v>369</v>
      </c>
      <c r="D69" s="201">
        <v>0</v>
      </c>
      <c r="E69" s="201">
        <v>0</v>
      </c>
      <c r="F69" s="201">
        <v>445.03312</v>
      </c>
      <c r="G69" s="201">
        <v>0</v>
      </c>
      <c r="H69" s="201">
        <v>0</v>
      </c>
      <c r="I69" s="139">
        <f t="shared" si="4"/>
        <v>445.03312</v>
      </c>
    </row>
    <row r="70" spans="2:9" ht="15" customHeight="1">
      <c r="B70" s="113" t="s">
        <v>156</v>
      </c>
      <c r="C70" s="227" t="s">
        <v>157</v>
      </c>
      <c r="D70" s="201">
        <v>0</v>
      </c>
      <c r="E70" s="201">
        <v>0</v>
      </c>
      <c r="F70" s="201">
        <v>0</v>
      </c>
      <c r="G70" s="201">
        <v>0</v>
      </c>
      <c r="H70" s="201">
        <v>0</v>
      </c>
      <c r="I70" s="139">
        <f t="shared" si="4"/>
        <v>0</v>
      </c>
    </row>
    <row r="71" spans="2:9" ht="12.75">
      <c r="B71" s="199" t="s">
        <v>77</v>
      </c>
      <c r="C71" s="227" t="s">
        <v>158</v>
      </c>
      <c r="D71" s="201">
        <v>10.706880000000002</v>
      </c>
      <c r="E71" s="201">
        <v>68.202379999999991</v>
      </c>
      <c r="F71" s="201">
        <v>0</v>
      </c>
      <c r="G71" s="201">
        <v>0</v>
      </c>
      <c r="H71" s="201">
        <v>0</v>
      </c>
      <c r="I71" s="139">
        <f t="shared" si="4"/>
        <v>78.909259999999989</v>
      </c>
    </row>
    <row r="72" spans="2:9" ht="12.75">
      <c r="B72" s="199"/>
      <c r="C72" s="227" t="s">
        <v>159</v>
      </c>
      <c r="D72" s="201">
        <v>0</v>
      </c>
      <c r="E72" s="201">
        <v>0</v>
      </c>
      <c r="F72" s="201">
        <v>123.736</v>
      </c>
      <c r="G72" s="201">
        <v>0</v>
      </c>
      <c r="H72" s="201">
        <v>0</v>
      </c>
      <c r="I72" s="139">
        <f t="shared" si="4"/>
        <v>123.736</v>
      </c>
    </row>
    <row r="73" spans="2:9" ht="12.75">
      <c r="B73" s="199"/>
      <c r="C73" s="227" t="s">
        <v>364</v>
      </c>
      <c r="D73" s="201">
        <v>0</v>
      </c>
      <c r="E73" s="201">
        <v>0</v>
      </c>
      <c r="F73" s="201">
        <v>74.666569999999993</v>
      </c>
      <c r="G73" s="201">
        <v>0</v>
      </c>
      <c r="H73" s="201">
        <v>12.379839999999996</v>
      </c>
      <c r="I73" s="139">
        <f t="shared" si="4"/>
        <v>87.046409999999995</v>
      </c>
    </row>
    <row r="74" spans="2:9" ht="15" customHeight="1">
      <c r="C74" s="227" t="s">
        <v>370</v>
      </c>
      <c r="D74" s="201">
        <v>0</v>
      </c>
      <c r="E74" s="201">
        <v>0</v>
      </c>
      <c r="F74" s="201">
        <v>0</v>
      </c>
      <c r="G74" s="201">
        <v>0</v>
      </c>
      <c r="H74" s="201">
        <v>0</v>
      </c>
      <c r="I74" s="139">
        <f t="shared" si="4"/>
        <v>0</v>
      </c>
    </row>
    <row r="75" spans="2:9" ht="15" customHeight="1">
      <c r="B75" s="199" t="s">
        <v>160</v>
      </c>
      <c r="C75" s="227" t="s">
        <v>161</v>
      </c>
      <c r="D75" s="201">
        <v>0</v>
      </c>
      <c r="E75" s="201">
        <v>0</v>
      </c>
      <c r="F75" s="201">
        <v>0</v>
      </c>
      <c r="G75" s="201">
        <v>0</v>
      </c>
      <c r="H75" s="201">
        <v>0</v>
      </c>
      <c r="I75" s="139">
        <f t="shared" si="4"/>
        <v>0</v>
      </c>
    </row>
    <row r="76" spans="2:9" ht="15" customHeight="1">
      <c r="B76" s="199"/>
      <c r="C76" s="227" t="s">
        <v>350</v>
      </c>
      <c r="D76" s="201">
        <v>21.141007000000002</v>
      </c>
      <c r="E76" s="201">
        <v>148.93163800000005</v>
      </c>
      <c r="F76" s="201">
        <v>0</v>
      </c>
      <c r="G76" s="201">
        <v>0</v>
      </c>
      <c r="H76" s="201">
        <v>0</v>
      </c>
      <c r="I76" s="139">
        <f t="shared" si="4"/>
        <v>170.07264500000005</v>
      </c>
    </row>
    <row r="77" spans="2:9" ht="15" customHeight="1" thickBot="1">
      <c r="B77" s="208" t="s">
        <v>80</v>
      </c>
      <c r="C77" s="208" t="s">
        <v>162</v>
      </c>
      <c r="D77" s="210">
        <v>0</v>
      </c>
      <c r="E77" s="210">
        <v>0</v>
      </c>
      <c r="F77" s="210">
        <v>0.214</v>
      </c>
      <c r="G77" s="210">
        <v>0</v>
      </c>
      <c r="H77" s="210">
        <v>0</v>
      </c>
      <c r="I77" s="210">
        <f t="shared" si="4"/>
        <v>0.214</v>
      </c>
    </row>
    <row r="78" spans="2:9" ht="12.75" customHeight="1">
      <c r="B78" s="156" t="s">
        <v>163</v>
      </c>
    </row>
    <row r="79" spans="2:9" ht="12.75" customHeight="1">
      <c r="B79" s="156" t="s">
        <v>338</v>
      </c>
    </row>
    <row r="80" spans="2:9" ht="12.75" customHeight="1">
      <c r="B80" s="156" t="s">
        <v>205</v>
      </c>
      <c r="D80" s="139"/>
      <c r="E80" s="139"/>
    </row>
    <row r="81" spans="2:9" ht="12.75" customHeight="1">
      <c r="B81" s="156" t="s">
        <v>164</v>
      </c>
    </row>
    <row r="82" spans="2:9" ht="12.75" customHeight="1">
      <c r="B82" s="158" t="s">
        <v>84</v>
      </c>
      <c r="D82" s="159"/>
      <c r="E82" s="159"/>
      <c r="F82" s="159"/>
    </row>
    <row r="83" spans="2:9">
      <c r="I83" s="211"/>
    </row>
  </sheetData>
  <mergeCells count="2">
    <mergeCell ref="B2:I2"/>
    <mergeCell ref="B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2013-05-30T22:36:35Z</dcterms:created>
  <dcterms:modified xsi:type="dcterms:W3CDTF">2019-05-30T15:31:30Z</dcterms:modified>
</cp:coreProperties>
</file>